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ARR &amp; MYT of Bhusawal 1x660 MW/Dec_2025 reply/FAC Part I data for MYT 660 MW/2.May-25 Part I/"/>
    </mc:Choice>
  </mc:AlternateContent>
  <xr:revisionPtr revIDLastSave="7" documentId="8_{D6F564A7-598D-413F-BBFB-3A698300CAB8}" xr6:coauthVersionLast="47" xr6:coauthVersionMax="47" xr10:uidLastSave="{1A148602-31C4-4F63-B46C-80BCA3003F73}"/>
  <bookViews>
    <workbookView xWindow="-120" yWindow="-120" windowWidth="29040" windowHeight="15720" xr2:uid="{390970CB-197B-4E17-AC5A-ABF0E223B61A}"/>
  </bookViews>
  <sheets>
    <sheet name="660 GCV Details" sheetId="2" r:id="rId1"/>
    <sheet name="Coal Details 660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 localSheetId="1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j">#REF!</definedName>
    <definedName name="\k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s">#REF!</definedName>
    <definedName name="\t">#REF!</definedName>
    <definedName name="\w">#REF!</definedName>
    <definedName name="\x">#REF!</definedName>
    <definedName name="\y">#REF!</definedName>
    <definedName name="\z">#REF!</definedName>
    <definedName name="_">#REF!</definedName>
    <definedName name="_.._D__D__D__D_">#REF!</definedName>
    <definedName name="_______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SCH6" localSheetId="1">#REF!</definedName>
    <definedName name="______________________SCH6">#REF!</definedName>
    <definedName name="__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SCH6" localSheetId="1">#REF!</definedName>
    <definedName name="____________________SCH6">#REF!</definedName>
    <definedName name="_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XL__ENTER_UNIT">#REF!</definedName>
    <definedName name="_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XL__ENTER_UNIT">#REF!</definedName>
    <definedName name="__________________SCH6" localSheetId="1">#REF!</definedName>
    <definedName name="__________________SCH6">#REF!</definedName>
    <definedName name="_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XL__ENTER_UNIT">#REF!</definedName>
    <definedName name="_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XL__ENTER_UNIT">#REF!</definedName>
    <definedName name="________________SCH6" localSheetId="1">#REF!</definedName>
    <definedName name="________________SCH6">#REF!</definedName>
    <definedName name="_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XL__ENTER_UNIT" localSheetId="1">#REF!</definedName>
    <definedName name="________________XL__ENTER_UNIT">#REF!</definedName>
    <definedName name="_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XL__ENTER_UNIT" localSheetId="1">#REF!</definedName>
    <definedName name="_______________XL__ENTER_UNIT">#REF!</definedName>
    <definedName name="______________SCH6" localSheetId="1">#REF!</definedName>
    <definedName name="______________SCH6">#REF!</definedName>
    <definedName name="_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XL__ENTER_UNIT" localSheetId="1">#REF!</definedName>
    <definedName name="______________XL__ENTER_UNIT">#REF!</definedName>
    <definedName name="_____________SCH6" localSheetId="1">#REF!</definedName>
    <definedName name="_____________SCH6">#REF!</definedName>
    <definedName name="_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XL__ENTER_UNIT" localSheetId="1">#REF!</definedName>
    <definedName name="_____________XL__ENTER_UNIT">#REF!</definedName>
    <definedName name="_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XL__ENTER_UNIT" localSheetId="1">#REF!</definedName>
    <definedName name="____________XL__ENTER_UNIT">#REF!</definedName>
    <definedName name="___________SCH6" localSheetId="1">#REF!</definedName>
    <definedName name="___________SCH6">#REF!</definedName>
    <definedName name="_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XL__ENTER_UNIT" localSheetId="1">#REF!</definedName>
    <definedName name="___________XL__ENTER_UNIT">#REF!</definedName>
    <definedName name="__________SCH6" localSheetId="1">#REF!</definedName>
    <definedName name="__________SCH6">#REF!</definedName>
    <definedName name="_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XL__ENTER_UNIT" localSheetId="1">#REF!</definedName>
    <definedName name="__________XL__ENTER_UNIT">#REF!</definedName>
    <definedName name="_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XL__ENTER_UNIT" localSheetId="1">#REF!</definedName>
    <definedName name="_________XL__ENTER_UNIT">#REF!</definedName>
    <definedName name="__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XL__ENTER_UNIT">#REF!</definedName>
    <definedName name="_______SCH6">#REF!</definedName>
    <definedName name="_______XL__ENTER_UNIT">#REF!</definedName>
    <definedName name="______SCH6">#REF!</definedName>
    <definedName name="__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XL__ENTER_UNIT" localSheetId="1">#REF!</definedName>
    <definedName name="______XL__ENTER_UNIT">#REF!</definedName>
    <definedName name="_____SCH6" localSheetId="1">#REF!</definedName>
    <definedName name="_____SCH6">#REF!</definedName>
    <definedName name="_____XL__ENTER_UNIT">#REF!</definedName>
    <definedName name="____SCH6">#REF!</definedName>
    <definedName name="_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XL__ENTER_UNIT" localSheetId="1">#REF!</definedName>
    <definedName name="____XL__ENTER_UNIT">#REF!</definedName>
    <definedName name="___123Graph_AI_II_PLF" localSheetId="1">[1]CE!#REF!</definedName>
    <definedName name="___123Graph_AI_II_PLF">#REF!</definedName>
    <definedName name="___123Graph_BI_II_PLF" localSheetId="1">[1]CE!#REF!</definedName>
    <definedName name="___123Graph_BI_II_PLF">#REF!</definedName>
    <definedName name="___123Graph_CI_II_PLF" localSheetId="1">[1]CE!#REF!</definedName>
    <definedName name="___123Graph_CI_II_PLF">#REF!</definedName>
    <definedName name="___123Graph_XI_II_PLF" localSheetId="1">[1]CE!#REF!</definedName>
    <definedName name="___123Graph_XI_II_PLF">#REF!</definedName>
    <definedName name="___INDEX_SHEET___ASAP_Utilities" localSheetId="1">#REF!</definedName>
    <definedName name="___INDEX_SHEET___ASAP_Utilities">#REF!</definedName>
    <definedName name="___SCH6" localSheetId="1">#REF!</definedName>
    <definedName name="___SCH6">#REF!</definedName>
    <definedName name="_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XL__ENTER_UNIT">#REF!</definedName>
    <definedName name="__123Graph_A" localSheetId="1" hidden="1">[2]CE!#REF!</definedName>
    <definedName name="__123Graph_A" hidden="1">#REF!</definedName>
    <definedName name="__123Graph_AGraph4" localSheetId="1" hidden="1">#REF!</definedName>
    <definedName name="__123Graph_AGraph4" hidden="1">#REF!</definedName>
    <definedName name="__123Graph_AI_II_PLF" localSheetId="1">[3]CE!#REF!</definedName>
    <definedName name="__123Graph_AI_II_PLF">#REF!</definedName>
    <definedName name="__123Graph_ASTNPLF" localSheetId="1" hidden="1">[2]CE!#REF!</definedName>
    <definedName name="__123Graph_ASTNPLF" hidden="1">#REF!</definedName>
    <definedName name="__123Graph_B" localSheetId="1" hidden="1">[2]CE!#REF!</definedName>
    <definedName name="__123Graph_B" hidden="1">#REF!</definedName>
    <definedName name="__123Graph_BGraph4" localSheetId="1" hidden="1">#REF!</definedName>
    <definedName name="__123Graph_BGraph4" hidden="1">#REF!</definedName>
    <definedName name="__123Graph_BI_II_PLF" localSheetId="1">[3]CE!#REF!</definedName>
    <definedName name="__123Graph_BI_II_PLF">#REF!</definedName>
    <definedName name="__123Graph_BSTNPLF" localSheetId="1" hidden="1">[2]CE!#REF!</definedName>
    <definedName name="__123Graph_BSTNPLF" hidden="1">#REF!</definedName>
    <definedName name="__123Graph_C" localSheetId="1" hidden="1">[2]CE!#REF!</definedName>
    <definedName name="__123Graph_C" hidden="1">#REF!</definedName>
    <definedName name="__123Graph_CGraph4" localSheetId="1" hidden="1">#REF!</definedName>
    <definedName name="__123Graph_CGraph4" hidden="1">#REF!</definedName>
    <definedName name="__123Graph_CI_II_PLF" localSheetId="1">[3]CE!#REF!</definedName>
    <definedName name="__123Graph_CI_II_PLF">#REF!</definedName>
    <definedName name="__123Graph_CSTNPF1" localSheetId="1">[3]CE!#REF!</definedName>
    <definedName name="__123Graph_CSTNPF1">#REF!</definedName>
    <definedName name="__123Graph_CSTNPLF" localSheetId="1" hidden="1">[2]CE!#REF!</definedName>
    <definedName name="__123Graph_CSTNPLF" hidden="1">#REF!</definedName>
    <definedName name="__123Graph_D" localSheetId="1" hidden="1">#REF!</definedName>
    <definedName name="__123Graph_D" hidden="1">#REF!</definedName>
    <definedName name="__123Graph_E" localSheetId="1" hidden="1">#REF!</definedName>
    <definedName name="__123Graph_E" hidden="1">#REF!</definedName>
    <definedName name="__123Graph_F" localSheetId="1" hidden="1">#REF!</definedName>
    <definedName name="__123Graph_F" hidden="1">#REF!</definedName>
    <definedName name="__123Graph_X" localSheetId="1" hidden="1">[2]CE!#REF!</definedName>
    <definedName name="__123Graph_X" hidden="1">#REF!</definedName>
    <definedName name="__123Graph_XI_II_PLF" localSheetId="1">[3]CE!#REF!</definedName>
    <definedName name="__123Graph_XI_II_PLF">#REF!</definedName>
    <definedName name="__123Graph_XSTNPLF" localSheetId="1" hidden="1">[2]CE!#REF!</definedName>
    <definedName name="__123Graph_XSTNPLF" hidden="1">#REF!</definedName>
    <definedName name="__ABC660" localSheetId="1">#REF!</definedName>
    <definedName name="__ABC660">#REF!</definedName>
    <definedName name="__Cur3" localSheetId="1">#REF!</definedName>
    <definedName name="__Cur3">#REF!</definedName>
    <definedName name="__DOWN_10__GOTO">#REF!</definedName>
    <definedName name="__ES84__EW84_0.">#REF!</definedName>
    <definedName name="__GOTO_EP84__AV">#REF!</definedName>
    <definedName name="__SCH6">#REF!</definedName>
    <definedName name="__SUM_CS57..CS6">#REF!</definedName>
    <definedName name="__SUM_CS65..CS7">#REF!</definedName>
    <definedName name="__SUM_FQ20..FQ2">#REF!</definedName>
    <definedName name="__SUM_FQ28..FQ3">#REF!</definedName>
    <definedName name="__VAL3">#REF!</definedName>
    <definedName name="_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XL__ENTER_UNIT" localSheetId="1">#REF!</definedName>
    <definedName name="__XL__ENTER_UNIT">#REF!</definedName>
    <definedName name="_1___123Graph_AI_II_PLF" localSheetId="1" hidden="1">[4]CE!#REF!</definedName>
    <definedName name="_1___123Graph_AI_II_PLF" hidden="1">#REF!</definedName>
    <definedName name="_12__123Graph_BI_II_PLF" localSheetId="1" hidden="1">#REF!</definedName>
    <definedName name="_12__123Graph_BI_II_PLF" hidden="1">#REF!</definedName>
    <definedName name="_123">#REF!</definedName>
    <definedName name="_123Graph_B" localSheetId="1" hidden="1">#REF!</definedName>
    <definedName name="_123Graph_B" hidden="1">#REF!</definedName>
    <definedName name="_18__123Graph_CI_II_PLF" hidden="1">#REF!</definedName>
    <definedName name="_2___123Graph_BI_II_PLF" localSheetId="1" hidden="1">[4]CE!#REF!</definedName>
    <definedName name="_2___123Graph_BI_II_PLF" hidden="1">#REF!</definedName>
    <definedName name="_24__123Graph_XI_II_PLF" localSheetId="1" hidden="1">#REF!</definedName>
    <definedName name="_24__123Graph_XI_II_PLF" hidden="1">#REF!</definedName>
    <definedName name="_3___123Graph_CI_II_PLF" localSheetId="1" hidden="1">[4]CE!#REF!</definedName>
    <definedName name="_3___123Graph_CI_II_PLF" hidden="1">#REF!</definedName>
    <definedName name="_4___123Graph_XI_II_PLF" localSheetId="1" hidden="1">[4]CE!#REF!</definedName>
    <definedName name="_4___123Graph_XI_II_PLF" hidden="1">#REF!</definedName>
    <definedName name="_5">#REF!</definedName>
    <definedName name="_5__123Graph_AI_II_PLF" localSheetId="1" hidden="1">[5]CE!#REF!</definedName>
    <definedName name="_5__123Graph_AI_II_PLF" hidden="1">#REF!</definedName>
    <definedName name="_6">#REF!</definedName>
    <definedName name="_6__123Graph_AI_II_PLF" hidden="1">#REF!</definedName>
    <definedName name="_6__123Graph_BI_II_PLF" localSheetId="1" hidden="1">[5]CE!#REF!</definedName>
    <definedName name="_6__123Graph_BI_II_PLF" hidden="1">#REF!</definedName>
    <definedName name="_7__123Graph_CI_II_PLF" localSheetId="1" hidden="1">[5]CE!#REF!</definedName>
    <definedName name="_7__123Graph_CI_II_PLF" hidden="1">#REF!</definedName>
    <definedName name="_8__123Graph_XI_II_PLF" localSheetId="1" hidden="1">[5]CE!#REF!</definedName>
    <definedName name="_8__123Graph_XI_II_PLF" hidden="1">#REF!</definedName>
    <definedName name="_a">#REF!</definedName>
    <definedName name="_ABC660">#REF!</definedName>
    <definedName name="_b">#REF!</definedName>
    <definedName name="_c">#REF!</definedName>
    <definedName name="_Cur3">#REF!</definedName>
    <definedName name="_d">#REF!</definedName>
    <definedName name="_D___GOTO_GK112">#REF!</definedName>
    <definedName name="_D___GOTO_GK56_">#REF!</definedName>
    <definedName name="_D__D___L___GOT">#REF!</definedName>
    <definedName name="_D__D__D___D__D">#REF!</definedName>
    <definedName name="_D_19__U_19_">#REF!</definedName>
    <definedName name="_DOWN_9__RIGHT_">#REF!</definedName>
    <definedName name="_e">#REF!</definedName>
    <definedName name="_f">#REF!</definedName>
    <definedName name="_Fill" hidden="1">#REF!</definedName>
    <definedName name="_FROM__R__R__08" localSheetId="1">#REF!</definedName>
    <definedName name="_FROM__R__R__08">#REF!</definedName>
    <definedName name="_FROM__R__R__16">#REF!</definedName>
    <definedName name="_GENERATION__R_">#REF!</definedName>
    <definedName name="_GOTO_BT49__R__">#REF!</definedName>
    <definedName name="_GOTO_CF11__?__">#REF!</definedName>
    <definedName name="_GOTO_EO75__WEK">#REF!</definedName>
    <definedName name="_GOTO_EP82__PEA">#REF!</definedName>
    <definedName name="_GOTO_EP86__PER">#REF!</definedName>
    <definedName name="_GOTO_FO112__RV">#REF!</definedName>
    <definedName name="_GOTO_FO56__RV_">#REF!</definedName>
    <definedName name="_h">#REF!</definedName>
    <definedName name="_HOME__GOTO_M14">#REF!</definedName>
    <definedName name="_int06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i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k" localSheetId="1">#REF!</definedName>
    <definedName name="_k">#REF!</definedName>
    <definedName name="_Key1" hidden="1">#REF!</definedName>
    <definedName name="_Key2" hidden="1">#REF!</definedName>
    <definedName name="_n">#REF!</definedName>
    <definedName name="_NEW23">#REF!</definedName>
    <definedName name="_nt06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o" localSheetId="1">#REF!</definedName>
    <definedName name="_o">#REF!</definedName>
    <definedName name="_Order1" hidden="1">255</definedName>
    <definedName name="_Order2" hidden="1">0</definedName>
    <definedName name="_p">#REF!</definedName>
    <definedName name="_Parse_In" hidden="1">#REF!</definedName>
    <definedName name="_PCC1">#REF!</definedName>
    <definedName name="_PCC2">#REF!</definedName>
    <definedName name="_PKS1">#REF!</definedName>
    <definedName name="_PKS2">#REF!</definedName>
    <definedName name="_PKS3">#REF!</definedName>
    <definedName name="_PKS4">#REF!</definedName>
    <definedName name="_PLF__R__R___ES">#REF!</definedName>
    <definedName name="_rcd" hidden="1">#REF!</definedName>
    <definedName name="_RV_DOWN_6__LEF">#REF!</definedName>
    <definedName name="_s">#REF!</definedName>
    <definedName name="_SCH6" localSheetId="1">'[6]04REL'!#REF!</definedName>
    <definedName name="_SCH6">#REF!</definedName>
    <definedName name="_Sort" localSheetId="1" hidden="1">#REF!</definedName>
    <definedName name="_Sort" hidden="1">#REF!</definedName>
    <definedName name="_SUM_DI14..DI21">#REF!</definedName>
    <definedName name="_SUM_DI22..DI29">#REF!</definedName>
    <definedName name="_Table1_Out" hidden="1">#REF!</definedName>
    <definedName name="_U__END__U__D__">#REF!</definedName>
    <definedName name="_U__U__END__U__">#REF!</definedName>
    <definedName name="_U__U__U__U__U_">#REF!</definedName>
    <definedName name="_VAL3">#REF!</definedName>
    <definedName name="_WGPD_GOTO_CO10">#REF!</definedName>
    <definedName name="_wrn1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ZP1" localSheetId="1">#REF!</definedName>
    <definedName name="_ZP1">#REF!</definedName>
    <definedName name="_ZP2" localSheetId="1">#REF!</definedName>
    <definedName name="_ZP2">#REF!</definedName>
    <definedName name="_ZP3" localSheetId="1">#REF!</definedName>
    <definedName name="_ZP3">#REF!</definedName>
    <definedName name="_ZP4">#REF!</definedName>
    <definedName name="A">#REF!</definedName>
    <definedName name="AC">#REF!</definedName>
    <definedName name="adfad">#REF!</definedName>
    <definedName name="ADL.63" localSheetId="1">[7]Addl.40!$A$38:$I$284</definedName>
    <definedName name="ADL.63">#REF!</definedName>
    <definedName name="ADTL" localSheetId="1">#REF!</definedName>
    <definedName name="ADTL">#REF!</definedName>
    <definedName name="aed">#REF!</definedName>
    <definedName name="AERWST">[3]CE!#REF!</definedName>
    <definedName name="AETUJ">#REF!</definedName>
    <definedName name="anand" localSheetId="1">#REF!</definedName>
    <definedName name="anand">#REF!</definedName>
    <definedName name="anx" localSheetId="1">#REF!</definedName>
    <definedName name="anx">#REF!</definedName>
    <definedName name="aps">#REF!</definedName>
    <definedName name="arrintrst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arrintr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ARTJ">#REF!</definedName>
    <definedName name="AS2DocOpenMode" hidden="1">"AS2DocumentEdit"</definedName>
    <definedName name="AS2NamedRange" hidden="1">2</definedName>
    <definedName name="AS2ReportLS" hidden="1">1</definedName>
    <definedName name="AS2SyncStepLS" hidden="1">0</definedName>
    <definedName name="AS2VersionLS" hidden="1">300</definedName>
    <definedName name="asd" localSheetId="1">#REF!</definedName>
    <definedName name="asd">#REF!</definedName>
    <definedName name="ASDASD123" localSheetId="1" hidden="1">#REF!</definedName>
    <definedName name="ASDASD123" hidden="1">#REF!</definedName>
    <definedName name="asdf">#REF!</definedName>
    <definedName name="ASRTJ">#REF!</definedName>
    <definedName name="ASSESSMENT_YEAR____1998___99">"tds"</definedName>
    <definedName name="asset">#REF!</definedName>
    <definedName name="asset1">#REF!</definedName>
    <definedName name="AsstYr">#REF!</definedName>
    <definedName name="aszdSZ">#REF!</definedName>
    <definedName name="atatuj" hidden="1">[5]CE!#REF!</definedName>
    <definedName name="atrws" hidden="1">[4]CE!#REF!</definedName>
    <definedName name="AuBhu0910" localSheetId="1">#REF!</definedName>
    <definedName name="AuBhu0910">#REF!</definedName>
    <definedName name="AuBhu1011" localSheetId="1">#REF!</definedName>
    <definedName name="AuBhu1011">#REF!</definedName>
    <definedName name="AuCha0910" localSheetId="1">#REF!</definedName>
    <definedName name="AuCha0910">#REF!</definedName>
    <definedName name="AV">#REF!</definedName>
    <definedName name="awe">#REF!</definedName>
    <definedName name="aws">#REF!</definedName>
    <definedName name="ay">#REF!</definedName>
    <definedName name="B" localSheetId="1">[3]CE!#REF!</definedName>
    <definedName name="B">#REF!</definedName>
    <definedName name="B5210MW" localSheetId="1">#REF!</definedName>
    <definedName name="B5210MW">#REF!</definedName>
    <definedName name="bb" localSheetId="1">#REF!</definedName>
    <definedName name="bb">#REF!</definedName>
    <definedName name="bbv">#REF!</definedName>
    <definedName name="BG_Del" hidden="1">15</definedName>
    <definedName name="BG_Ins" hidden="1">4</definedName>
    <definedName name="BG_Mod" hidden="1">6</definedName>
    <definedName name="bh">#REF!</definedName>
    <definedName name="BhuResLife" localSheetId="1">#REF!</definedName>
    <definedName name="BhuResLife">#REF!</definedName>
    <definedName name="Bhus45ResLife16" localSheetId="1">#REF!</definedName>
    <definedName name="Bhus45ResLife16">#REF!</definedName>
    <definedName name="Bhusawal3BL17" localSheetId="1">#REF!</definedName>
    <definedName name="Bhusawal3BL17">#REF!</definedName>
    <definedName name="BhusResLife16">#REF!</definedName>
    <definedName name="BhusResLife17">#REF!</definedName>
    <definedName name="blank_sheet">#REF!</definedName>
    <definedName name="BSDateSF">#REF!</definedName>
    <definedName name="Bsl3Reslife18">#REF!</definedName>
    <definedName name="c_a_s">#REF!</definedName>
    <definedName name="C_Data_1">#REF!</definedName>
    <definedName name="C_Data_2">#REF!</definedName>
    <definedName name="CASE3">#REF!</definedName>
    <definedName name="CASH">#REF!</definedName>
    <definedName name="cdfghky">#REF!</definedName>
    <definedName name="CFG">#REF!</definedName>
    <definedName name="cfvsz">#REF!</definedName>
    <definedName name="CGH">#REF!</definedName>
    <definedName name="ChanResLife16">#REF!</definedName>
    <definedName name="ChaResLife">#REF!</definedName>
    <definedName name="ChartingArea">#REF!,#REF!</definedName>
    <definedName name="checkarea">#REF!</definedName>
    <definedName name="chffd">#REF!</definedName>
    <definedName name="CM10_C_RIGHT___">#REF!</definedName>
    <definedName name="cmb_Per10080G.StateCode">#REF!</definedName>
    <definedName name="CMH" localSheetId="0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CMH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co">#REF!</definedName>
    <definedName name="CoAdd">#REF!</definedName>
    <definedName name="CoName">#REF!</definedName>
    <definedName name="conf_balamended" localSheetId="0" hidden="1">{#N/A,#N/A,FALSE,"PMTABB";#N/A,#N/A,FALSE,"PMTABB"}</definedName>
    <definedName name="conf_balamended" hidden="1">{#N/A,#N/A,FALSE,"PMTABB";#N/A,#N/A,FALSE,"PMTABB"}</definedName>
    <definedName name="CoStatus">#REF!</definedName>
    <definedName name="curra">#REF!</definedName>
    <definedName name="CURRAPPLI">#REF!</definedName>
    <definedName name="Currency">#REF!</definedName>
    <definedName name="CV">#REF!</definedName>
    <definedName name="cwedkwqnb">#REF!</definedName>
    <definedName name="CY">#REF!</definedName>
    <definedName name="D">#N/A</definedName>
    <definedName name="DADDA" localSheetId="1">[3]CE!#REF!</definedName>
    <definedName name="DADDA">#REF!</definedName>
    <definedName name="dargfs">#REF!</definedName>
    <definedName name="_xlnm.Database" localSheetId="1">#REF!</definedName>
    <definedName name="_xlnm.Database">#REF!</definedName>
    <definedName name="Date" localSheetId="1">#REF!</definedName>
    <definedName name="Date">#REF!</definedName>
    <definedName name="DATJH">#REF!</definedName>
    <definedName name="dd" localSheetId="1">#REF!</definedName>
    <definedName name="dd">#REF!</definedName>
    <definedName name="dds">#REF!</definedName>
    <definedName name="ddsfg">#REF!</definedName>
    <definedName name="Debt_Pct">#REF!</definedName>
    <definedName name="dec01SchV">#REF!</definedName>
    <definedName name="DEDUCTION">#REF!</definedName>
    <definedName name="Depreciation" localSheetId="0" hidden="1">{"'Detail Summary'!$A$1:$F$83"}</definedName>
    <definedName name="Depreciation" localSheetId="1" hidden="1">{"'Detail Summary'!$A$1:$F$83"}</definedName>
    <definedName name="Depreciation" hidden="1">{"'Detail Summary'!$A$1:$F$83"}</definedName>
    <definedName name="df">#REF!</definedName>
    <definedName name="dfd">#REF!</definedName>
    <definedName name="dfh">#REF!</definedName>
    <definedName name="dfhg">#REF!</definedName>
    <definedName name="dfr">#REF!</definedName>
    <definedName name="dfy">#REF!</definedName>
    <definedName name="dfz">#REF!</definedName>
    <definedName name="DGFHJ">#REF!</definedName>
    <definedName name="dgfuj">#REF!</definedName>
    <definedName name="dgtk">#REF!</definedName>
    <definedName name="dh">#REF!</definedName>
    <definedName name="dhf">#REF!</definedName>
    <definedName name="dhskj" hidden="1">[4]CE!#REF!</definedName>
    <definedName name="DLYREVIEW" localSheetId="1">#REF!</definedName>
    <definedName name="DLYREVIEW">#REF!</definedName>
    <definedName name="dpc" localSheetId="1">'[8]dpc cost'!$D$1</definedName>
    <definedName name="dpc">#REF!</definedName>
    <definedName name="dr">#REF!</definedName>
    <definedName name="drfh">#REF!</definedName>
    <definedName name="drhfdhfd">#REF!</definedName>
    <definedName name="drsf">#REF!</definedName>
    <definedName name="ds" localSheetId="1">#REF!</definedName>
    <definedName name="ds">#REF!</definedName>
    <definedName name="dsa">#REF!</definedName>
    <definedName name="dsag">#REF!</definedName>
    <definedName name="dscdscds" localSheetId="1">#REF!</definedName>
    <definedName name="dscdscds">#REF!</definedName>
    <definedName name="dsf">#REF!</definedName>
    <definedName name="dsgsgd" hidden="1">[5]CE!#REF!</definedName>
    <definedName name="dyj">#REF!</definedName>
    <definedName name="dz">(#REF!,#REF!)</definedName>
    <definedName name="dzf">[9]CE!#REF!</definedName>
    <definedName name="dzs">(#REF!,#REF!)</definedName>
    <definedName name="e" localSheetId="0" hidden="1">{"'Detail Summary'!$A$1:$F$83"}</definedName>
    <definedName name="e" localSheetId="1" hidden="1">{"'Detail Summary'!$A$1:$F$83"}</definedName>
    <definedName name="e" hidden="1">{"'Detail Summary'!$A$1:$F$83"}</definedName>
    <definedName name="E_315MVA_Addl_Page1">#REF!</definedName>
    <definedName name="E_315MVA_Addl_Page2">#REF!</definedName>
    <definedName name="easd">[3]CE!#REF!</definedName>
    <definedName name="ed">#REF!</definedName>
    <definedName name="er">#REF!</definedName>
    <definedName name="Erai_level" localSheetId="1">[10]Level_qty!$B$8:$C$528</definedName>
    <definedName name="Erai_level">#REF!</definedName>
    <definedName name="Esc_AGExp" localSheetId="1">#REF!</definedName>
    <definedName name="Esc_AGExp">#REF!</definedName>
    <definedName name="Esc_Coal" localSheetId="1">#REF!</definedName>
    <definedName name="Esc_Coal">#REF!</definedName>
    <definedName name="Esc_DomGas" localSheetId="1">#REF!</definedName>
    <definedName name="Esc_DomGas">#REF!</definedName>
    <definedName name="Esc_EmpExp">#REF!</definedName>
    <definedName name="Esc_LNGas">#REF!</definedName>
    <definedName name="Esc_Oil">#REF!</definedName>
    <definedName name="Esc_OtherIncome">#REF!</definedName>
    <definedName name="Esc_OtherVarCharge">#REF!</definedName>
    <definedName name="Esc_RMExp">#REF!</definedName>
    <definedName name="EscAGExp">#REF!</definedName>
    <definedName name="EscCoal">#REF!</definedName>
    <definedName name="EscDomGas">#REF!</definedName>
    <definedName name="EscEmpExp">#REF!</definedName>
    <definedName name="EscLNGas">#REF!</definedName>
    <definedName name="EscOil">#REF!</definedName>
    <definedName name="EscOM">#REF!</definedName>
    <definedName name="EscOM10">#REF!</definedName>
    <definedName name="EscOM11">#REF!</definedName>
    <definedName name="EscOM12">#REF!</definedName>
    <definedName name="EscOM13">#REF!</definedName>
    <definedName name="EscOMMYT">#REF!</definedName>
    <definedName name="EscOMMYTMERC">#REF!</definedName>
    <definedName name="EscOtherIncome">#REF!</definedName>
    <definedName name="EscOtherVarCharge">#REF!</definedName>
    <definedName name="EscRMExp">#REF!</definedName>
    <definedName name="esd">#REF!</definedName>
    <definedName name="esrdf">#REF!</definedName>
    <definedName name="ESUA">#REF!</definedName>
    <definedName name="EV__EVCOM_OPTIONS__" hidden="1">8</definedName>
    <definedName name="EV__EXPOPTIONS__" hidden="1">0</definedName>
    <definedName name="EV__LASTREFTIME__" hidden="1">"(GMT+05:30)5/14/2016 12:27:02 PM"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xc" localSheetId="0" hidden="1">{"'Sheet1'!$A$4386:$N$4591"}</definedName>
    <definedName name="exc" localSheetId="1" hidden="1">{"'Sheet1'!$A$4386:$N$4591"}</definedName>
    <definedName name="exc" hidden="1">{"'Sheet1'!$A$4386:$N$4591"}</definedName>
    <definedName name="Excel_BuiltIn_Print_Area">#REF!</definedName>
    <definedName name="f">#REF!</definedName>
    <definedName name="FAX">#REF!</definedName>
    <definedName name="fc">#REF!</definedName>
    <definedName name="fd">#REF!</definedName>
    <definedName name="fdfd">#REF!</definedName>
    <definedName name="fdg">#REF!</definedName>
    <definedName name="fdh">#REF!</definedName>
    <definedName name="fdhd">#REF!</definedName>
    <definedName name="fdhfdhd">#REF!</definedName>
    <definedName name="fds">#REF!</definedName>
    <definedName name="fdy">#REF!</definedName>
    <definedName name="ff">#REF!</definedName>
    <definedName name="fg">#REF!</definedName>
    <definedName name="fgdhg">#REF!</definedName>
    <definedName name="fgh">(#REF!,#REF!)</definedName>
    <definedName name="fghgfcjh">#REF!</definedName>
    <definedName name="fgs">#REF!</definedName>
    <definedName name="FHG">#REF!</definedName>
    <definedName name="fhgj">#REF!</definedName>
    <definedName name="Final_Copy">#REF!</definedName>
    <definedName name="FinCharge">#REF!</definedName>
    <definedName name="FIXEDASSETS">#REF!</definedName>
    <definedName name="fjh">#REF!</definedName>
    <definedName name="fjhkl">#REF!</definedName>
    <definedName name="fluj">#REF!</definedName>
    <definedName name="FPY">#REF!</definedName>
    <definedName name="fr">#REF!</definedName>
    <definedName name="fsffg">#REF!</definedName>
    <definedName name="fsh">#REF!</definedName>
    <definedName name="Fuel_Exp_CY">#REF!</definedName>
    <definedName name="Fuel_Exp_EY">#REF!</definedName>
    <definedName name="Fuel_Exp_PY">#REF!</definedName>
    <definedName name="Function">#REF!</definedName>
    <definedName name="fxg">(#REF!,#REF!)</definedName>
    <definedName name="FY" localSheetId="1">#REF!</definedName>
    <definedName name="FY">#REF!</definedName>
    <definedName name="g">#REF!</definedName>
    <definedName name="gdfgg">#REF!</definedName>
    <definedName name="gdg" hidden="1">[5]CE!#REF!</definedName>
    <definedName name="gdhfdhfd">#REF!</definedName>
    <definedName name="gdsf">#REF!</definedName>
    <definedName name="gdsgdsgs" hidden="1">[5]CE!#REF!</definedName>
    <definedName name="geg" localSheetId="1">#REF!</definedName>
    <definedName name="geg">#REF!</definedName>
    <definedName name="gf">#REF!</definedName>
    <definedName name="gfd">#REF!</definedName>
    <definedName name="gfdh">#REF!</definedName>
    <definedName name="gfgf" hidden="1">#REF!</definedName>
    <definedName name="gfh">[3]CE!#REF!</definedName>
    <definedName name="gfj">#REF!</definedName>
    <definedName name="gfjkgfikk">#REF!</definedName>
    <definedName name="gfxd">#REF!</definedName>
    <definedName name="gg">#REF!</definedName>
    <definedName name="gh">#REF!</definedName>
    <definedName name="ghj">#REF!</definedName>
    <definedName name="gj">#REF!</definedName>
    <definedName name="gjghhg">#REF!</definedName>
    <definedName name="gk0901int" localSheetId="0" hidden="1">{#N/A,#N/A,FALSE,"PMTABB";#N/A,#N/A,FALSE,"PMTABB"}</definedName>
    <definedName name="gk0901int" hidden="1">{#N/A,#N/A,FALSE,"PMTABB";#N/A,#N/A,FALSE,"PMTABB"}</definedName>
    <definedName name="gl">[3]CE!#REF!</definedName>
    <definedName name="GR" localSheetId="1">#REF!</definedName>
    <definedName name="GR">#REF!</definedName>
    <definedName name="gs">#REF!</definedName>
    <definedName name="gsd">#REF!</definedName>
    <definedName name="gse">[3]CE!#REF!</definedName>
    <definedName name="gsfd">#REF!</definedName>
    <definedName name="gtsd">#REF!</definedName>
    <definedName name="h">#REF!</definedName>
    <definedName name="hdf">#REF!</definedName>
    <definedName name="hdfg">#REF!</definedName>
    <definedName name="hfx">#REF!</definedName>
    <definedName name="hfxg">#REF!</definedName>
    <definedName name="hg">#REF!</definedName>
    <definedName name="hgfd">(#REF!,#REF!)</definedName>
    <definedName name="HGFJM">#REF!</definedName>
    <definedName name="hghg" localSheetId="1">#REF!</definedName>
    <definedName name="hghg">#REF!</definedName>
    <definedName name="hgj">#REF!</definedName>
    <definedName name="hgz">#REF!</definedName>
    <definedName name="hh" localSheetId="0" hidden="1">{"'Detail Summary'!$A$1:$F$83"}</definedName>
    <definedName name="hh" localSheetId="1" hidden="1">{"'Detail Summary'!$A$1:$F$83"}</definedName>
    <definedName name="hh" hidden="1">{"'Detail Summary'!$A$1:$F$83"}</definedName>
    <definedName name="hjf" hidden="1">[5]CE!#REF!</definedName>
    <definedName name="hjfg">#REF!</definedName>
    <definedName name="hjfjhf">#REF!</definedName>
    <definedName name="hjk">#REF!</definedName>
    <definedName name="hkj">#REF!</definedName>
    <definedName name="HR_IMPACT">#REF!</definedName>
    <definedName name="HTML_CodePage" hidden="1">1252</definedName>
    <definedName name="HTML_Control" localSheetId="0" hidden="1">{"'Sheet1'!$A$4386:$N$4591"}</definedName>
    <definedName name="HTML_Control" localSheetId="1" hidden="1">{"'Sheet1'!$A$4386:$N$4591"}</definedName>
    <definedName name="HTML_Control" hidden="1">{"'Sheet1'!$A$4386:$N$4591"}</definedName>
    <definedName name="HTML_Description" hidden="1">""</definedName>
    <definedName name="HTML_Email" hidden="1">""</definedName>
    <definedName name="HTML_Header" hidden="1">"Sheet1"</definedName>
    <definedName name="HTML_LastUpdate" hidden="1">"7/1/03"</definedName>
    <definedName name="HTML_LineAfter" hidden="1">FALSE</definedName>
    <definedName name="HTML_LineBefore" hidden="1">FALSE</definedName>
    <definedName name="HTML_Name" hidden="1">"m.p.raval"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"SGSDaily Progress Report Piyaj toDharoi Pipeline"</definedName>
    <definedName name="hy">#REF!</definedName>
    <definedName name="HydroResLife" localSheetId="1">#REF!</definedName>
    <definedName name="HydroResLife">#REF!</definedName>
    <definedName name="HydroResLife16" localSheetId="1">#REF!</definedName>
    <definedName name="HydroResLife16">#REF!</definedName>
    <definedName name="ICRP" localSheetId="1">#REF!</definedName>
    <definedName name="ICRP">#REF!</definedName>
    <definedName name="icrplist">#REF!</definedName>
    <definedName name="Inflationfactor">#REF!</definedName>
    <definedName name="Insurance_money_received">SUM(#REF!)</definedName>
    <definedName name="interest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intere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Interest_rate_for_working_capital___FY14">#REF!</definedName>
    <definedName name="Interest_rate_for_working_capital___FY15">#REF!</definedName>
    <definedName name="Interest_rate_for_working_capital___FY16">#REF!</definedName>
    <definedName name="Interest_rate_for_working_capital___FY17">#REF!</definedName>
    <definedName name="Interest_rate_for_working_capital___FY18">#REF!</definedName>
    <definedName name="Interest_rate_for_working_capital___FY19">#REF!</definedName>
    <definedName name="Interest_rate_for_working_capital___FY20">#REF!</definedName>
    <definedName name="InterestrateforworkingcapitalFY15">#REF!</definedName>
    <definedName name="IntRate_11">#REF!</definedName>
    <definedName name="IntRate_12">#REF!</definedName>
    <definedName name="IntRate_WC">#REF!</definedName>
    <definedName name="IntRate_WC10">#REF!</definedName>
    <definedName name="IntRate_WC11">#REF!</definedName>
    <definedName name="IntRate_WC12">#REF!</definedName>
    <definedName name="IntRate12">#REF!</definedName>
    <definedName name="IntRate13">#REF!</definedName>
    <definedName name="IntRate14">#REF!</definedName>
    <definedName name="IntRate15">#REF!</definedName>
    <definedName name="IntRateWC11">#REF!</definedName>
    <definedName name="IntRateWC12">#REF!</definedName>
    <definedName name="IntRateWC13">#REF!</definedName>
    <definedName name="IntRateWC14">#REF!</definedName>
    <definedName name="IntRateWC15">#REF!</definedName>
    <definedName name="IntRateWC17">#REF!</definedName>
    <definedName name="IntRateWC18">#REF!</definedName>
    <definedName name="IntRateWC19">#REF!</definedName>
    <definedName name="IntRateWC20">#REF!</definedName>
    <definedName name="Intt_Charge_cY">#REF!,#REF!</definedName>
    <definedName name="Intt_Charge_cy_1" localSheetId="1">'[11]A 3.7'!$H$35,'[11]A 3.7'!$H$44</definedName>
    <definedName name="Intt_Charge_cy_1">#REF!,#REF!</definedName>
    <definedName name="Intt_Charge_eY">#REF!,#REF!</definedName>
    <definedName name="Intt_Charge_ey_1" localSheetId="1">'[11]A 3.7'!$I$35,'[11]A 3.7'!$I$44</definedName>
    <definedName name="Intt_Charge_ey_1">#REF!,#REF!</definedName>
    <definedName name="Intt_Charge_PY">#REF!,#REF!</definedName>
    <definedName name="Intt_Charge_py_1" localSheetId="1">'[11]A 3.7'!$G$35,'[11]A 3.7'!$G$44</definedName>
    <definedName name="Intt_Charge_py_1">#REF!,#REF!</definedName>
    <definedName name="INVEST">#N/A</definedName>
    <definedName name="iowc16" localSheetId="1">#REF!</definedName>
    <definedName name="iowc16">#REF!</definedName>
    <definedName name="iowc17onwards" localSheetId="1">#REF!</definedName>
    <definedName name="iowc17onwards">#REF!</definedName>
    <definedName name="Iowc18">#REF!</definedName>
    <definedName name="Iowc19onwards">#REF!</definedName>
    <definedName name="IsCircular">#REF!</definedName>
    <definedName name="ITEM_NO">"stock"</definedName>
    <definedName name="IYU9TC" localSheetId="1">#REF!</definedName>
    <definedName name="IYU9TC">#REF!</definedName>
    <definedName name="j">#REF!</definedName>
    <definedName name="jfg">#REF!</definedName>
    <definedName name="jg">#REF!</definedName>
    <definedName name="jgh">#REF!</definedName>
    <definedName name="jghfjfguj">#REF!</definedName>
    <definedName name="jh">#REF!</definedName>
    <definedName name="jhf" hidden="1">[5]CE!#REF!</definedName>
    <definedName name="jhl">[3]CE!#REF!</definedName>
    <definedName name="jjjj" hidden="1">[12]CE!#REF!</definedName>
    <definedName name="JJTSRF">#REF!</definedName>
    <definedName name="jk">#REF!</definedName>
    <definedName name="JLH">[3]CE!#REF!</definedName>
    <definedName name="jt">#REF!</definedName>
    <definedName name="juu56tgj">#REF!</definedName>
    <definedName name="JYT">[3]CE!#REF!</definedName>
    <definedName name="k.jg.kjg">[3]CE!#REF!</definedName>
    <definedName name="K2000_">#N/A</definedName>
    <definedName name="Kha5ResLife" localSheetId="1">#REF!</definedName>
    <definedName name="Kha5ResLife">#REF!</definedName>
    <definedName name="Khap5ResLife16" localSheetId="1">#REF!</definedName>
    <definedName name="Khap5ResLife16">#REF!</definedName>
    <definedName name="khaperkheda" localSheetId="1">#REF!</definedName>
    <definedName name="khaperkheda">#REF!</definedName>
    <definedName name="KhapResLife16">#REF!</definedName>
    <definedName name="KhaResLife">#REF!</definedName>
    <definedName name="KJG">[3]CE!#REF!</definedName>
    <definedName name="KJG.">[3]CE!#REF!</definedName>
    <definedName name="kjh">#REF!</definedName>
    <definedName name="kjhl">(#REF!,#REF!)</definedName>
    <definedName name="KoraResLife16" localSheetId="1">#REF!</definedName>
    <definedName name="KoraResLife16">#REF!</definedName>
    <definedName name="KoraResLife17" localSheetId="1">#REF!</definedName>
    <definedName name="KoraResLife17">#REF!</definedName>
    <definedName name="KorResLife" localSheetId="1">#REF!</definedName>
    <definedName name="KorResLife">#REF!</definedName>
    <definedName name="kuf">#REF!</definedName>
    <definedName name="kujg">#REF!</definedName>
    <definedName name="l">[3]CE!#REF!</definedName>
    <definedName name="L_Adjust" localSheetId="1">#REF!</definedName>
    <definedName name="L_Adjust">#REF!</definedName>
    <definedName name="L_AJE_Tot" localSheetId="1">#REF!</definedName>
    <definedName name="L_AJE_Tot">#REF!</definedName>
    <definedName name="L_CY_Beg" localSheetId="1">#REF!</definedName>
    <definedName name="L_CY_Beg">#REF!</definedName>
    <definedName name="L_CY_End">#REF!</definedName>
    <definedName name="L_PY_End">#REF!</definedName>
    <definedName name="L_RJE_Tot">#REF!</definedName>
    <definedName name="LAC">#REF!</definedName>
    <definedName name="Last_Row">#N/A</definedName>
    <definedName name="Lease_Rent_Received">"income"</definedName>
    <definedName name="List_1">#REF!</definedName>
    <definedName name="lkl">[3]CE!#REF!</definedName>
    <definedName name="LTR_M_NEW" localSheetId="1">#REF!</definedName>
    <definedName name="LTR_M_NEW">#REF!</definedName>
    <definedName name="LTR_MOR" localSheetId="1">#REF!</definedName>
    <definedName name="LTR_MOR">#REF!</definedName>
    <definedName name="m">#REF!</definedName>
    <definedName name="mbhv">[3]CE!#REF!</definedName>
    <definedName name="mc" localSheetId="1">#REF!</definedName>
    <definedName name="mc">#REF!</definedName>
    <definedName name="MethodAcc" localSheetId="1">#REF!</definedName>
    <definedName name="MethodAcc">#REF!</definedName>
    <definedName name="mfhx">#REF!</definedName>
    <definedName name="mhdt" hidden="1">[4]CE!#REF!</definedName>
    <definedName name="mhgd" hidden="1">[4]CE!#REF!</definedName>
    <definedName name="MHM" localSheetId="1">#REF!</definedName>
    <definedName name="MHM">#REF!</definedName>
    <definedName name="MONTH">#REF!</definedName>
    <definedName name="MStVal">#REF!</definedName>
    <definedName name="name">#REF!</definedName>
    <definedName name="NashResLife16">#REF!</definedName>
    <definedName name="NasResLife">#REF!</definedName>
    <definedName name="NatureBusiness">#REF!</definedName>
    <definedName name="nbdvqn">#REF!</definedName>
    <definedName name="NBhusResLife">#REF!</definedName>
    <definedName name="new" localSheetId="1" hidden="1">[9]CE!#REF!</definedName>
    <definedName name="new" hidden="1">#REF!</definedName>
    <definedName name="NParliResLife" localSheetId="1">#REF!</definedName>
    <definedName name="NParliResLife">#REF!</definedName>
    <definedName name="Number_of_Payments">#N/A</definedName>
    <definedName name="O">#REF!</definedName>
    <definedName name="officeq">#REF!</definedName>
    <definedName name="Oil_page">#REF!</definedName>
    <definedName name="oxybel_interest">SUM(#REF!)</definedName>
    <definedName name="p">#REF!</definedName>
    <definedName name="pacf">#REF!</definedName>
    <definedName name="PAGE1">#REF!</definedName>
    <definedName name="page10">#REF!</definedName>
    <definedName name="PAGE10_6">#REF!</definedName>
    <definedName name="PAGE11">#REF!</definedName>
    <definedName name="PAGE11_6">#REF!</definedName>
    <definedName name="PAGE12">#REF!</definedName>
    <definedName name="PAGE12_6">#REF!</definedName>
    <definedName name="PAGE13">#REF!</definedName>
    <definedName name="PAGE14">#REF!</definedName>
    <definedName name="PAGE15">#REF!</definedName>
    <definedName name="PAGE16">#REF!</definedName>
    <definedName name="PAGE17">#REF!</definedName>
    <definedName name="PAGE18">#REF!</definedName>
    <definedName name="PAGE19">#REF!</definedName>
    <definedName name="PAGE2">#REF!</definedName>
    <definedName name="PAGE2_6">#REF!</definedName>
    <definedName name="PAGE20">#REF!</definedName>
    <definedName name="PAGE21">#REF!</definedName>
    <definedName name="PAGE210">#REF!</definedName>
    <definedName name="PAGE22">#REF!</definedName>
    <definedName name="PAGE23">#REF!</definedName>
    <definedName name="PAGE24">#REF!</definedName>
    <definedName name="PAGE25">#REF!</definedName>
    <definedName name="PAGE26">#REF!</definedName>
    <definedName name="PAGE27">#REF!</definedName>
    <definedName name="PAGE28">#REF!</definedName>
    <definedName name="PAGE29">#REF!</definedName>
    <definedName name="PAGE3">#REF!</definedName>
    <definedName name="PAGE3_6">#REF!</definedName>
    <definedName name="PAGE30">#REF!</definedName>
    <definedName name="PAGE31">#REF!</definedName>
    <definedName name="page34">#REF!</definedName>
    <definedName name="Page35">#REF!</definedName>
    <definedName name="PAGE4">#REF!</definedName>
    <definedName name="PAGE4_6">#REF!</definedName>
    <definedName name="PAGE5">#REF!</definedName>
    <definedName name="PAGE5_6">#REF!</definedName>
    <definedName name="page50">#REF!</definedName>
    <definedName name="page51">#REF!</definedName>
    <definedName name="page52">#REF!</definedName>
    <definedName name="PAGE6">#REF!</definedName>
    <definedName name="PAGE6_6">#REF!</definedName>
    <definedName name="PAGE7">#REF!</definedName>
    <definedName name="PAGE7_6">#REF!</definedName>
    <definedName name="PAGE8">#REF!</definedName>
    <definedName name="PAGE8_6U1A">#REF!</definedName>
    <definedName name="PAGE8_6U1B">#REF!</definedName>
    <definedName name="PAGE8_6U2A">#REF!</definedName>
    <definedName name="PAGE8_6U2B">#REF!</definedName>
    <definedName name="PAGE8_6U3A">#REF!</definedName>
    <definedName name="PAGE8_6U3B">#REF!</definedName>
    <definedName name="PAGE9">#REF!</definedName>
    <definedName name="PAGE9_6">#REF!</definedName>
    <definedName name="paidadams">SUM(#REF!)</definedName>
    <definedName name="paidchemineer">SUM(#REF!)</definedName>
    <definedName name="paidcopes">SUM(#REF!)</definedName>
    <definedName name="paiddba">SUM(#REF!)</definedName>
    <definedName name="paiddelavan">SUM(#REF!)</definedName>
    <definedName name="paiddkm51">SUM(#REF!)</definedName>
    <definedName name="paiddkm52">SUM(#REF!)</definedName>
    <definedName name="paidemba">SUM(#REF!)</definedName>
    <definedName name="paidenviro">SUM(#REF!)</definedName>
    <definedName name="paidflowserve">SUM(#REF!)</definedName>
    <definedName name="paidfmc">SUM(#REF!)</definedName>
    <definedName name="paidgeveke149">SUM(#REF!)</definedName>
    <definedName name="paidgeveke80">SUM(#REF!)</definedName>
    <definedName name="paidgeveke81">SUM(#REF!)</definedName>
    <definedName name="paidghhb">SUM(#REF!)</definedName>
    <definedName name="paidgutor110">SUM(#REF!)</definedName>
    <definedName name="paidgutor96">SUM(#REF!)</definedName>
    <definedName name="paidhamw">SUM(#REF!)</definedName>
    <definedName name="paidheurtey">SUM(#REF!)</definedName>
    <definedName name="paidhmd">SUM(#REF!)</definedName>
    <definedName name="paidhydro">SUM(#REF!)</definedName>
    <definedName name="paidkerp">SUM(#REF!)</definedName>
    <definedName name="paidkiekens">SUM(#REF!)</definedName>
    <definedName name="paidklinger">SUM(#REF!)</definedName>
    <definedName name="paidkoch">SUM(#REF!)</definedName>
    <definedName name="paidkuervers">SUM(#REF!)</definedName>
    <definedName name="paidliebert">SUM(#REF!)</definedName>
    <definedName name="paidliebherr">SUM(#REF!)</definedName>
    <definedName name="paidmann">SUM(#REF!)</definedName>
    <definedName name="paidmrm">SUM(#REF!)</definedName>
    <definedName name="paidnat">SUM(#REF!)</definedName>
    <definedName name="paidnp">SUM(#REF!)</definedName>
    <definedName name="paidods">SUM(#REF!)</definedName>
    <definedName name="paidoxybel951">SUM(#REF!)</definedName>
    <definedName name="paidoxybel952">SUM(#REF!)</definedName>
    <definedName name="paidpirelli">SUM(#REF!)</definedName>
    <definedName name="paidsafex">SUM(#REF!)</definedName>
    <definedName name="paidschulz">SUM(#REF!)</definedName>
    <definedName name="paidsirco">SUM(#REF!)</definedName>
    <definedName name="paidtaprogge">SUM(#REF!)</definedName>
    <definedName name="paidthermoheat165">SUM(#REF!)</definedName>
    <definedName name="paidthermoheat175">SUM(#REF!)</definedName>
    <definedName name="paidyokogawa">SUM(#REF!)</definedName>
    <definedName name="paidyork">SUM(#REF!)</definedName>
    <definedName name="ParasBL17">#REF!</definedName>
    <definedName name="ParasResLife">#REF!</definedName>
    <definedName name="ParasResLife16">#REF!</definedName>
    <definedName name="Parli67ResLife16">#REF!</definedName>
    <definedName name="ParliResLife">#REF!</definedName>
    <definedName name="ParliResLife16">#REF!</definedName>
    <definedName name="ParliResLife17">#REF!</definedName>
    <definedName name="PartDesignation">#REF!</definedName>
    <definedName name="pas">#REF!</definedName>
    <definedName name="Peak1">#REF!</definedName>
    <definedName name="Peak2">#REF!</definedName>
    <definedName name="Peak3">#REF!</definedName>
    <definedName name="Peak4">#REF!</definedName>
    <definedName name="Pop_Ratio">#REF!</definedName>
    <definedName name="PRF_1">#REF!</definedName>
    <definedName name="PRF_2_P1">#REF!</definedName>
    <definedName name="PRF_2_P2">#REF!</definedName>
    <definedName name="PRF_3_AN1">#REF!</definedName>
    <definedName name="PRF_3_AN2">#REF!</definedName>
    <definedName name="PRF_3_AN3">#REF!</definedName>
    <definedName name="Price_hike_Domestic_Coal">#REF!</definedName>
    <definedName name="Price_hike_FO">#REF!</definedName>
    <definedName name="Price_hike_Imported_Coal">#REF!</definedName>
    <definedName name="Price_hike_LDO">#REF!</definedName>
    <definedName name="_xlnm.Print_Area" localSheetId="0">'660 GCV Details'!$A$1:$F$91</definedName>
    <definedName name="_xlnm.Print_Area" localSheetId="1">'Coal Details 660'!$B$5:$S$45</definedName>
    <definedName name="_xlnm.Print_Area">#REF!</definedName>
    <definedName name="PRINT_AREA_MI">#REF!</definedName>
    <definedName name="_xlnm.Print_Titles" localSheetId="1">#REF!</definedName>
    <definedName name="_xlnm.Print_Titles">#REF!</definedName>
    <definedName name="PrintPG1" localSheetId="1">#REF!</definedName>
    <definedName name="PrintPG1">#REF!</definedName>
    <definedName name="PUR">#N/A</definedName>
    <definedName name="PY" localSheetId="1">#REF!</definedName>
    <definedName name="PY">#REF!</definedName>
    <definedName name="q" localSheetId="0">#REF!,#REF!</definedName>
    <definedName name="q" localSheetId="1">'[13]A 3.7'!$I$35,'[13]A 3.7'!$I$44</definedName>
    <definedName name="q">#REF!,#REF!</definedName>
    <definedName name="rf">#REF!</definedName>
    <definedName name="rhfs">#REF!</definedName>
    <definedName name="RJYT">#REF!</definedName>
    <definedName name="RMB" localSheetId="1">#REF!</definedName>
    <definedName name="RMB">#REF!</definedName>
    <definedName name="ROEFY1718" localSheetId="1">#REF!</definedName>
    <definedName name="ROEFY1718">#REF!</definedName>
    <definedName name="ROEFY1819" localSheetId="1">#REF!</definedName>
    <definedName name="ROEFY1819">#REF!</definedName>
    <definedName name="ROEFY1920">#REF!</definedName>
    <definedName name="ROEFY2021">#REF!</definedName>
    <definedName name="ROEFY2122">#REF!</definedName>
    <definedName name="ROEFY2223">#REF!</definedName>
    <definedName name="ROEFY2324">#REF!</definedName>
    <definedName name="ROEFY2425">#REF!</definedName>
    <definedName name="ROff">#REF!</definedName>
    <definedName name="rsd">#REF!</definedName>
    <definedName name="RSIN">#REF!</definedName>
    <definedName name="RSWTJY">#REF!</definedName>
    <definedName name="RSYTJ">#REF!</definedName>
    <definedName name="RUJ6T" localSheetId="0">[1]CE!#REF!</definedName>
    <definedName name="RUJ6T">[1]CE!#REF!</definedName>
    <definedName name="ryt">#REF!</definedName>
    <definedName name="rz">#REF!</definedName>
    <definedName name="S">#REF!</definedName>
    <definedName name="S_CY_End_Data">#REF!</definedName>
    <definedName name="sa">#REF!</definedName>
    <definedName name="saed">#REF!</definedName>
    <definedName name="SANAND" localSheetId="0" hidden="1">{"'Sheet1'!$A$4386:$N$4591"}</definedName>
    <definedName name="SANAND" localSheetId="1" hidden="1">{"'Sheet1'!$A$4386:$N$4591"}</definedName>
    <definedName name="SANAND" hidden="1">{"'Sheet1'!$A$4386:$N$4591"}</definedName>
    <definedName name="sch4.1">#REF!</definedName>
    <definedName name="SCHv">#REF!</definedName>
    <definedName name="sd">#REF!</definedName>
    <definedName name="SDF">#REF!</definedName>
    <definedName name="sdfgdfg">#REF!</definedName>
    <definedName name="SDJH">[3]CE!#REF!</definedName>
    <definedName name="sdrf">#REF!</definedName>
    <definedName name="sdt">#REF!</definedName>
    <definedName name="sdz">#REF!</definedName>
    <definedName name="se">#REF!</definedName>
    <definedName name="SECOAL">#REF!</definedName>
    <definedName name="sed">#REF!</definedName>
    <definedName name="sEGT">#REF!</definedName>
    <definedName name="SEOREP">#REF!</definedName>
    <definedName name="ser">#REF!</definedName>
    <definedName name="serd">#REF!</definedName>
    <definedName name="SEREPORT">#REF!</definedName>
    <definedName name="setdg">#REF!</definedName>
    <definedName name="seyh">#REF!</definedName>
    <definedName name="sf">#REF!</definedName>
    <definedName name="sfd">#REF!</definedName>
    <definedName name="SFG">#REF!</definedName>
    <definedName name="SFGJ">#REF!</definedName>
    <definedName name="sfjt">#REF!</definedName>
    <definedName name="sfrd">#REF!</definedName>
    <definedName name="SFRJ">#REF!</definedName>
    <definedName name="SFRT">[3]CE!#REF!</definedName>
    <definedName name="SFRTJH">[3]CE!#REF!</definedName>
    <definedName name="SFYJ">#REF!</definedName>
    <definedName name="sg">#REF!</definedName>
    <definedName name="shft1" localSheetId="0">#REF!</definedName>
    <definedName name="shft1" localSheetId="1">[8]SUMMERY!$P$1</definedName>
    <definedName name="shft1">#REF!</definedName>
    <definedName name="shftI" localSheetId="0">#REF!</definedName>
    <definedName name="shftI" localSheetId="1">[14]SUMMERY!$P$1</definedName>
    <definedName name="shftI">#REF!</definedName>
    <definedName name="shweta">#REF!</definedName>
    <definedName name="sjedtk">#REF!</definedName>
    <definedName name="SKF">#N/A</definedName>
    <definedName name="SL">#REF!</definedName>
    <definedName name="spcl">#REF!</definedName>
    <definedName name="spcl1">#REF!</definedName>
    <definedName name="sr">#REF!</definedName>
    <definedName name="SRFJ">#REF!</definedName>
    <definedName name="SRFTHJ">[3]CE!#REF!</definedName>
    <definedName name="SRJTY">#REF!</definedName>
    <definedName name="SRJY">[1]CE!#REF!</definedName>
    <definedName name="SRJYT">[1]CE!#REF!</definedName>
    <definedName name="SRTJ">#REF!</definedName>
    <definedName name="SRTYJ">#REF!</definedName>
    <definedName name="SRYJ">[1]CE!#REF!</definedName>
    <definedName name="SRYTJ">#REF!</definedName>
    <definedName name="ss">#REF!</definedName>
    <definedName name="States" localSheetId="1">#REF!</definedName>
    <definedName name="States">#REF!</definedName>
    <definedName name="STJ">#REF!</definedName>
    <definedName name="stjelu" hidden="1">[4]CE!#REF!</definedName>
    <definedName name="stjsk" hidden="1">[4]CE!#REF!</definedName>
    <definedName name="STX" localSheetId="1">#REF!</definedName>
    <definedName name="STX">#REF!</definedName>
    <definedName name="sy">#REF!</definedName>
    <definedName name="sz">#REF!</definedName>
    <definedName name="szrh">#REF!</definedName>
    <definedName name="t">#REF!</definedName>
    <definedName name="TAFName">#REF!</definedName>
    <definedName name="TAMNo">#REF!</definedName>
    <definedName name="TAName">#REF!</definedName>
    <definedName name="TAPlace">#REF!</definedName>
    <definedName name="TaxAudAdd">#REF!</definedName>
    <definedName name="TaxAuditDate">#REF!</definedName>
    <definedName name="TaxPaid10">#REF!</definedName>
    <definedName name="TaxRate11">#REF!</definedName>
    <definedName name="Taxrate12">#REF!</definedName>
    <definedName name="TaxTV">10%</definedName>
    <definedName name="TaxXL">5%</definedName>
    <definedName name="tb">#REF!</definedName>
    <definedName name="TD">#REF!</definedName>
    <definedName name="tdhj">#REF!</definedName>
    <definedName name="tdky">#REF!</definedName>
    <definedName name="tdy">#REF!</definedName>
    <definedName name="TDYJ">#REF!</definedName>
    <definedName name="TextRefCopyRangeCount" hidden="1">1</definedName>
    <definedName name="tg">#REF!</definedName>
    <definedName name="total_exposure_curr_rate" localSheetId="1">#REF!</definedName>
    <definedName name="total_exposure_curr_rate">#REF!</definedName>
    <definedName name="TotalRoE10" localSheetId="1">#REF!</definedName>
    <definedName name="TotalRoE10">#REF!</definedName>
    <definedName name="tr">#REF!</definedName>
    <definedName name="tripping">#REF!</definedName>
    <definedName name="trj">#REF!</definedName>
    <definedName name="tstjru">#REF!</definedName>
    <definedName name="ttjtrs">#REF!</definedName>
    <definedName name="tz">#REF!</definedName>
    <definedName name="U1LossPg1">#REF!</definedName>
    <definedName name="U1LossPg2">#REF!</definedName>
    <definedName name="U1PG1">#REF!</definedName>
    <definedName name="U1PG2">#REF!</definedName>
    <definedName name="U2LossPg1">#REF!</definedName>
    <definedName name="U2LossPg2">#REF!</definedName>
    <definedName name="U2Pg_2">#REF!</definedName>
    <definedName name="U2PG1">#REF!</definedName>
    <definedName name="U2PG2">#REF!</definedName>
    <definedName name="U3LossPg1">#REF!</definedName>
    <definedName name="U3lossPg2">#REF!</definedName>
    <definedName name="U3PG1">#REF!</definedName>
    <definedName name="U3PG2">#REF!</definedName>
    <definedName name="ukryt" hidden="1">[4]CE!#REF!</definedName>
    <definedName name="ukyr">#REF!</definedName>
    <definedName name="uNIT1" localSheetId="0">#REF!</definedName>
    <definedName name="uNIT1" localSheetId="1">'[15]F2.6 (Bhu)'!$B$2:$J$22</definedName>
    <definedName name="uNIT1">#REF!</definedName>
    <definedName name="uNIT2" localSheetId="0">#REF!</definedName>
    <definedName name="uNIT2" localSheetId="1">'[15]F2.6 (Bhu)'!$Y$3:$AE$22</definedName>
    <definedName name="uNIT2">#REF!</definedName>
    <definedName name="uNIT3" localSheetId="0">#REF!</definedName>
    <definedName name="uNIT3" localSheetId="1">'[15]F2.6 (Bhu)'!$AR$2:$AX$22</definedName>
    <definedName name="uNIT3">#REF!</definedName>
    <definedName name="UranResLife" localSheetId="1">#REF!</definedName>
    <definedName name="UranResLife">#REF!</definedName>
    <definedName name="UranResLife16" localSheetId="1">#REF!</definedName>
    <definedName name="UranResLife16">#REF!</definedName>
    <definedName name="uryk" hidden="1">[4]CE!#REF!</definedName>
    <definedName name="USDPP" localSheetId="1">#REF!</definedName>
    <definedName name="USDPP">#REF!</definedName>
    <definedName name="uyf">#REF!</definedName>
    <definedName name="values" localSheetId="1">#REF!,#REF!,#REF!</definedName>
    <definedName name="values">#REF!,#REF!,#REF!</definedName>
    <definedName name="VALuta">#REF!</definedName>
    <definedName name="VHBM">#REF!</definedName>
    <definedName name="W">#REF!</definedName>
    <definedName name="was">#REF!</definedName>
    <definedName name="WEEK">#REF!</definedName>
    <definedName name="WEEK_1A">#REF!</definedName>
    <definedName name="WEEK_1B">#REF!</definedName>
    <definedName name="WEEK_2A">#REF!</definedName>
    <definedName name="WEEK_2B">#REF!</definedName>
    <definedName name="wes">#REF!</definedName>
    <definedName name="WFQKJG">[3]CE!#REF!</definedName>
    <definedName name="wfsf" localSheetId="1">#REF!</definedName>
    <definedName name="wfsf">#REF!</definedName>
    <definedName name="Working_capital_Rate_of_Interest_for_FY_10_11" localSheetId="1">#REF!</definedName>
    <definedName name="Working_capital_Rate_of_Interest_for_FY_10_11">#REF!</definedName>
    <definedName name="wrn.AA." localSheetId="0" hidden="1">{#N/A,#N/A,FALSE,"PMTABB";#N/A,#N/A,FALSE,"PMTABB"}</definedName>
    <definedName name="wrn.AA." hidden="1">{#N/A,#N/A,FALSE,"PMTABB";#N/A,#N/A,FALSE,"PMTABB"}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RR._.Output.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ARR._.Output.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Budget2000." localSheetId="0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Budget2000.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imprim." localSheetId="0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.imprim.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1.formats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1.formats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zswa">#REF!</definedName>
    <definedName name="x" localSheetId="1" hidden="1">#REF!</definedName>
    <definedName name="x" hidden="1">#REF!</definedName>
    <definedName name="X1_">#REF!</definedName>
    <definedName name="X11__?___QUIT_">#REF!</definedName>
    <definedName name="xdtxdgf">(#REF!,#REF!)</definedName>
    <definedName name="XRefColumnsCount" hidden="1">2</definedName>
    <definedName name="XRefCopyRangeCount" hidden="1">2</definedName>
    <definedName name="XRefPasteRangeCount" hidden="1">2</definedName>
    <definedName name="xsxa" localSheetId="0" hidden="1">{"'Sheet1'!$A$4386:$N$4591"}</definedName>
    <definedName name="xsxa" localSheetId="1" hidden="1">{"'Sheet1'!$A$4386:$N$4591"}</definedName>
    <definedName name="xsxa" hidden="1">{"'Sheet1'!$A$4386:$N$4591"}</definedName>
    <definedName name="xx">#REF!</definedName>
    <definedName name="xxx" hidden="1">#REF!</definedName>
    <definedName name="xxxx" localSheetId="0" hidden="1">#REF!</definedName>
    <definedName name="xxxx" localSheetId="1" hidden="1">[16]CE!#REF!</definedName>
    <definedName name="xxxx" hidden="1">#REF!</definedName>
    <definedName name="xzgxfgh">#REF!</definedName>
    <definedName name="y">#REF!</definedName>
    <definedName name="ydjk">#REF!</definedName>
    <definedName name="ye" localSheetId="1">#REF!</definedName>
    <definedName name="ye">#REF!</definedName>
    <definedName name="YEAR">#REF!</definedName>
    <definedName name="Year1">#REF!</definedName>
    <definedName name="YearStart2">#REF!</definedName>
    <definedName name="YearStart3">#REF!</definedName>
    <definedName name="yf">#REF!</definedName>
    <definedName name="yfhg">#REF!</definedName>
    <definedName name="yfil">[3]CE!#REF!</definedName>
    <definedName name="yfjfyj">#REF!</definedName>
    <definedName name="yfu">#REF!</definedName>
    <definedName name="yh">#REF!</definedName>
    <definedName name="yt">#REF!</definedName>
    <definedName name="yuiuy">#REF!</definedName>
    <definedName name="zander">#REF!</definedName>
    <definedName name="zander_zander">#REF!</definedName>
    <definedName name="ZCFGH">#REF!</definedName>
    <definedName name="zd">'[17]04REL'!#REF!</definedName>
    <definedName name="ZDFH" localSheetId="0">#REF!</definedName>
    <definedName name="ZDFH">#REF!</definedName>
    <definedName name="ZDGHJ">#REF!</definedName>
    <definedName name="zdsf">#REF!</definedName>
    <definedName name="zdtf">#REF!</definedName>
    <definedName name="zrdf">[3]CE!#REF!</definedName>
    <definedName name="zsr">#REF!</definedName>
    <definedName name="zsrf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5" i="2" l="1"/>
  <c r="E85" i="2" s="1"/>
  <c r="E37" i="1"/>
  <c r="E36" i="1"/>
  <c r="H27" i="1"/>
  <c r="E21" i="1" s="1"/>
  <c r="H26" i="1"/>
  <c r="I27" i="1" s="1"/>
  <c r="E19" i="1" s="1"/>
  <c r="K12" i="1"/>
  <c r="F12" i="1"/>
  <c r="E12" i="1"/>
  <c r="K11" i="1"/>
  <c r="P11" i="1" s="1"/>
  <c r="F20" i="1" s="1"/>
  <c r="J11" i="1"/>
  <c r="J13" i="1" s="1"/>
  <c r="F11" i="1"/>
  <c r="E11" i="1"/>
  <c r="O11" i="1" s="1"/>
  <c r="K10" i="1"/>
  <c r="F10" i="1"/>
  <c r="E10" i="1"/>
  <c r="O6" i="1"/>
  <c r="N6" i="1"/>
  <c r="N3" i="1" s="1"/>
  <c r="M5" i="1"/>
  <c r="F85" i="2" l="1"/>
  <c r="P10" i="1"/>
  <c r="F13" i="1"/>
  <c r="F14" i="1" s="1"/>
  <c r="E22" i="1"/>
  <c r="J22" i="1" s="1"/>
  <c r="J23" i="1" s="1"/>
  <c r="E35" i="1" s="1"/>
  <c r="E23" i="1"/>
  <c r="F26" i="1" s="1"/>
  <c r="N13" i="1"/>
  <c r="N14" i="1" s="1"/>
  <c r="M13" i="1"/>
  <c r="M14" i="1" s="1"/>
  <c r="L13" i="1"/>
  <c r="L14" i="1" s="1"/>
  <c r="K13" i="1"/>
  <c r="K14" i="1" s="1"/>
  <c r="Q11" i="1"/>
  <c r="G20" i="1" s="1"/>
  <c r="O12" i="1"/>
  <c r="S12" i="1" s="1"/>
  <c r="I21" i="1" s="1"/>
  <c r="R12" i="1"/>
  <c r="H21" i="1" s="1"/>
  <c r="E42" i="1" s="1"/>
  <c r="E13" i="1"/>
  <c r="I13" i="1" s="1"/>
  <c r="I14" i="1" s="1"/>
  <c r="O10" i="1"/>
  <c r="R11" i="1"/>
  <c r="H20" i="1" s="1"/>
  <c r="E43" i="1" s="1"/>
  <c r="G13" i="1"/>
  <c r="G14" i="1" s="1"/>
  <c r="J14" i="1"/>
  <c r="S11" i="1"/>
  <c r="I20" i="1" s="1"/>
  <c r="E34" i="1" s="1"/>
  <c r="H13" i="1"/>
  <c r="H14" i="1" s="1"/>
  <c r="E14" i="1"/>
  <c r="E33" i="1" l="1"/>
  <c r="K21" i="1"/>
  <c r="Q21" i="1" s="1"/>
  <c r="O21" i="1"/>
  <c r="N21" i="1"/>
  <c r="K20" i="1"/>
  <c r="E31" i="1"/>
  <c r="E25" i="1"/>
  <c r="O13" i="1"/>
  <c r="P13" i="1" s="1"/>
  <c r="Q10" i="1"/>
  <c r="O14" i="1"/>
  <c r="S10" i="1"/>
  <c r="P14" i="1"/>
  <c r="R10" i="1"/>
  <c r="Q12" i="1"/>
  <c r="G21" i="1" s="1"/>
  <c r="E30" i="1" s="1"/>
  <c r="P12" i="1"/>
  <c r="F21" i="1" s="1"/>
  <c r="F19" i="1"/>
  <c r="F22" i="1" s="1"/>
  <c r="F23" i="1" s="1"/>
  <c r="H19" i="1" l="1"/>
  <c r="R13" i="1"/>
  <c r="R14" i="1" s="1"/>
  <c r="L21" i="1"/>
  <c r="M21" i="1" s="1"/>
  <c r="I19" i="1"/>
  <c r="S13" i="1"/>
  <c r="S14" i="1" s="1"/>
  <c r="G19" i="1"/>
  <c r="Q13" i="1"/>
  <c r="Q14" i="1" s="1"/>
  <c r="E41" i="1" l="1"/>
  <c r="H22" i="1"/>
  <c r="H23" i="1" s="1"/>
  <c r="O20" i="1"/>
  <c r="E32" i="1"/>
  <c r="I22" i="1"/>
  <c r="N19" i="1"/>
  <c r="K19" i="1"/>
  <c r="Q19" i="1" s="1"/>
  <c r="Q22" i="1" s="1"/>
  <c r="Q23" i="1" s="1"/>
  <c r="K22" i="1"/>
  <c r="K23" i="1" s="1"/>
  <c r="O19" i="1"/>
  <c r="E29" i="1"/>
  <c r="G22" i="1"/>
  <c r="G23" i="1" s="1"/>
  <c r="L19" i="1" l="1"/>
  <c r="M19" i="1" s="1"/>
  <c r="I23" i="1"/>
  <c r="J25" i="1"/>
  <c r="N23" i="1" l="1"/>
  <c r="O23" i="1" s="1"/>
  <c r="L23" i="1"/>
  <c r="M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00013332</author>
  </authors>
  <commentList>
    <comment ref="J12" authorId="0" shapeId="0" xr:uid="{ED13FA0A-60E6-408F-9303-3FDD5CAA40C3}">
      <text>
        <r>
          <rPr>
            <b/>
            <sz val="9"/>
            <color indexed="81"/>
            <rFont val="Tahoma"/>
            <family val="2"/>
          </rPr>
          <t>00013332:</t>
        </r>
        <r>
          <rPr>
            <sz val="9"/>
            <color indexed="81"/>
            <rFont val="Tahoma"/>
            <family val="2"/>
          </rPr>
          <t xml:space="preserve">
50000 Imported Coal from U4&amp;5</t>
        </r>
      </text>
    </comment>
  </commentList>
</comments>
</file>

<file path=xl/sharedStrings.xml><?xml version="1.0" encoding="utf-8"?>
<sst xmlns="http://schemas.openxmlformats.org/spreadsheetml/2006/main" count="177" uniqueCount="96">
  <si>
    <t xml:space="preserve">Name </t>
  </si>
  <si>
    <t>Instructions for filling the format</t>
  </si>
  <si>
    <t>Enter 1st day of reporting month  ===&gt;</t>
  </si>
  <si>
    <t>Year</t>
  </si>
  <si>
    <t>Days</t>
  </si>
  <si>
    <t>1) Only red figures to be filled</t>
  </si>
  <si>
    <t>2) Figures of CV in table A &amp; B - CIMFR results. If not available, plant lab results</t>
  </si>
  <si>
    <r>
      <rPr>
        <b/>
        <u/>
        <sz val="16"/>
        <color indexed="8"/>
        <rFont val="Calibri"/>
        <family val="2"/>
      </rPr>
      <t>Name of the TPS :</t>
    </r>
    <r>
      <rPr>
        <b/>
        <sz val="16"/>
        <color indexed="8"/>
        <rFont val="Calibri"/>
        <family val="2"/>
      </rPr>
      <t xml:space="preserve"> Bhusawal Thermal Power Station </t>
    </r>
  </si>
  <si>
    <t>U6</t>
  </si>
  <si>
    <t>Month</t>
  </si>
  <si>
    <t>3) Figures of coal details in table A &amp; B should be as reported in FAC</t>
  </si>
  <si>
    <t>A</t>
  </si>
  <si>
    <t>Coal stock and receipt  for station</t>
  </si>
  <si>
    <t xml:space="preserve">4) Format is aimed at analysis of the gap between heat available for firing as per MERC </t>
  </si>
  <si>
    <t>S.N</t>
  </si>
  <si>
    <t>Source</t>
  </si>
  <si>
    <t>Opening coal stock</t>
  </si>
  <si>
    <t>Receipt</t>
  </si>
  <si>
    <t>Opening stock + Receipt</t>
  </si>
  <si>
    <t xml:space="preserve">     regulations and heat utilised for generation considering coal firing capacity and achievable heat rate</t>
  </si>
  <si>
    <t>Qty     (MT)</t>
  </si>
  <si>
    <t>Landed cost (Rs/MT)</t>
  </si>
  <si>
    <t>As billed Eq CV (loading end) Kcal/kg</t>
  </si>
  <si>
    <t xml:space="preserve"> Eq CV (Unloading end) Kcal/kg</t>
  </si>
  <si>
    <t>ARB CV (Kcal/kg)</t>
  </si>
  <si>
    <t>Qty (MT)</t>
  </si>
  <si>
    <t xml:space="preserve">5) Gap in achievable AVF with availabe heat and actual AVF mentioned at S.N (I) in table D due to various reasons is to be furnished. Loss due to coal quality is already calaculated.Hence,need not be furnised </t>
  </si>
  <si>
    <t>Raw Coal</t>
  </si>
  <si>
    <t>6) Loss due to LD backing down /RSD/Zero schedule will not appear in format as it is already covered in MERC AVF achieved</t>
  </si>
  <si>
    <t>Wash Coal</t>
  </si>
  <si>
    <t>Imported Coal</t>
  </si>
  <si>
    <t>8) Losses booked in the format may not match with MORM reports</t>
  </si>
  <si>
    <t>Total</t>
  </si>
  <si>
    <t>B</t>
  </si>
  <si>
    <t>Coal Consumption details</t>
  </si>
  <si>
    <t>Unit-6</t>
  </si>
  <si>
    <t>ARB CV after moisture correction (Kcal/kg)</t>
  </si>
  <si>
    <t>Bunkered CV tested at TPS (Kcal/kg)</t>
  </si>
  <si>
    <t>ARB CV allowable as per norm (Kcal/kg)</t>
  </si>
  <si>
    <t>Bunker CV allowable  as per norm (Kcal/kg)</t>
  </si>
  <si>
    <t>Add Gr slippage + M loss than allowable</t>
  </si>
  <si>
    <t>Add stack loss than allowable</t>
  </si>
  <si>
    <t xml:space="preserve">GCV </t>
  </si>
  <si>
    <t>Domestic Coal (As Billed)</t>
  </si>
  <si>
    <t>Imported Coal (As Billed)</t>
  </si>
  <si>
    <t>Wash Coal (As Billed)</t>
  </si>
  <si>
    <t>Domestic Coal (As Received)</t>
  </si>
  <si>
    <t>Imported Coal (As Received)</t>
  </si>
  <si>
    <t>Wash Coal (As Received)</t>
  </si>
  <si>
    <t>Blended Coal (As Fired)</t>
  </si>
  <si>
    <t>Blended Coal (As Fired) Raw+Washed coal</t>
  </si>
  <si>
    <t>Blended Coal (As Fired) Imported coal</t>
  </si>
  <si>
    <t>Oil - LDO</t>
  </si>
  <si>
    <t>Oil - HFO</t>
  </si>
  <si>
    <t>Domestic Coal Eq CV (Unloading end) Kcal/kg</t>
  </si>
  <si>
    <t>Imported Coal Eq CV (Unloading end) Kcal/kg</t>
  </si>
  <si>
    <t>Wash Coal Eq CV (Unloading end) Kcal/kg</t>
  </si>
  <si>
    <t>Note:  Total 79 coal samples</t>
  </si>
  <si>
    <t xml:space="preserve">At unloading end for Raw coal 39 results third party Ravi Engeri Pvt. Ltd., </t>
  </si>
  <si>
    <t>At unloading end for Raw coal 40 BTPS analysis is considered since result awaited till date</t>
  </si>
  <si>
    <t>At loading end for raw coal 40 midpoint are considered since results are awaited.</t>
  </si>
  <si>
    <t>At loading end for raw coal M/S IGI 39 results available till date</t>
  </si>
  <si>
    <t>660 MW GCV Details - May -2025</t>
  </si>
  <si>
    <t>Description</t>
  </si>
  <si>
    <t>Qty</t>
  </si>
  <si>
    <t>RR NO</t>
  </si>
  <si>
    <t>RR DATE / BILL DATE</t>
  </si>
  <si>
    <t>Loading End GCV (EM)</t>
  </si>
  <si>
    <t>Unloading End GCV (ARB)</t>
  </si>
  <si>
    <t>Raw Coal Opening Stock</t>
  </si>
  <si>
    <t>TRANSITION</t>
  </si>
  <si>
    <t>Penganga OC Mine</t>
  </si>
  <si>
    <t>27/04/2025</t>
  </si>
  <si>
    <t>Umrer Ext OC Mine-Amb divrsion</t>
  </si>
  <si>
    <t>30/04/2026</t>
  </si>
  <si>
    <t>Ukani Deep OC Mine</t>
  </si>
  <si>
    <t>JUNAD</t>
  </si>
  <si>
    <t>Mungoli  Nirguda OC Mine</t>
  </si>
  <si>
    <t>Hindustan Lalpeth OC Mine</t>
  </si>
  <si>
    <t>Amlgmted Inder Kamptee Deep OC</t>
  </si>
  <si>
    <t>Singori OC Mine</t>
  </si>
  <si>
    <t>Sasti OC Mine</t>
  </si>
  <si>
    <t>Gondegaon Ghatrohna OC Mine</t>
  </si>
  <si>
    <t>Bhanegaon OC Mine</t>
  </si>
  <si>
    <t>Dhuptalla (Sasti UG to OC)</t>
  </si>
  <si>
    <t>Ballarpur 3&amp; 4 Pits UG Mine</t>
  </si>
  <si>
    <t>Ballarpur Expansion OC Mine</t>
  </si>
  <si>
    <t>Gokul OC Mine</t>
  </si>
  <si>
    <t>Makardhokra I OC Mine</t>
  </si>
  <si>
    <t>Bellora Naigaon Deep OC Mine</t>
  </si>
  <si>
    <t>Neeljay Deep OC Mine</t>
  </si>
  <si>
    <t>BELPAHAR OC</t>
  </si>
  <si>
    <t>CHHAL OC</t>
  </si>
  <si>
    <t>BAROUD OC</t>
  </si>
  <si>
    <t>26/05/2025</t>
  </si>
  <si>
    <t>PPDP MCL RSR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</si>
</sst>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m/yyyy"/>
    <numFmt numFmtId="165" formatCode="0_ "/>
    <numFmt numFmtId="166" formatCode="0.000"/>
    <numFmt numFmtId="167" formatCode="0.0000000"/>
    <numFmt numFmtId="168" formatCode="dd\.mm\.yyyy;@"/>
    <numFmt numFmtId="169" formatCode="#,##0.000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rgb="FFFF0000"/>
      <name val="Aptos Narrow"/>
      <family val="2"/>
      <scheme val="minor"/>
    </font>
    <font>
      <b/>
      <sz val="16"/>
      <color indexed="8"/>
      <name val="Calibri"/>
      <family val="2"/>
    </font>
    <font>
      <b/>
      <u/>
      <sz val="16"/>
      <color indexed="8"/>
      <name val="Calibri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Times New Roman"/>
      <family val="1"/>
    </font>
    <font>
      <b/>
      <sz val="1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Book Antiqua"/>
      <family val="2"/>
    </font>
    <font>
      <sz val="10"/>
      <name val="Arial"/>
      <family val="2"/>
    </font>
    <font>
      <sz val="14"/>
      <color theme="1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1"/>
      <color rgb="FF40404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0"/>
      <color rgb="FFFF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0" fillId="0" borderId="0"/>
    <xf numFmtId="9" fontId="14" fillId="0" borderId="0" applyFont="0" applyFill="0" applyBorder="0" applyAlignment="0" applyProtection="0"/>
    <xf numFmtId="0" fontId="1" fillId="0" borderId="0"/>
    <xf numFmtId="0" fontId="21" fillId="0" borderId="0"/>
    <xf numFmtId="0" fontId="21" fillId="0" borderId="0"/>
    <xf numFmtId="0" fontId="1" fillId="0" borderId="0"/>
  </cellStyleXfs>
  <cellXfs count="186">
    <xf numFmtId="0" fontId="0" fillId="0" borderId="0" xfId="0"/>
    <xf numFmtId="0" fontId="1" fillId="0" borderId="0" xfId="1"/>
    <xf numFmtId="0" fontId="5" fillId="0" borderId="0" xfId="1" applyFont="1"/>
    <xf numFmtId="1" fontId="2" fillId="0" borderId="0" xfId="1" applyNumberFormat="1" applyFont="1"/>
    <xf numFmtId="0" fontId="6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0" fillId="0" borderId="0" xfId="1" applyFont="1"/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/>
    </xf>
    <xf numFmtId="0" fontId="11" fillId="0" borderId="1" xfId="1" applyFont="1" applyBorder="1" applyAlignment="1">
      <alignment horizontal="center" vertical="center"/>
    </xf>
    <xf numFmtId="17" fontId="11" fillId="0" borderId="1" xfId="1" applyNumberFormat="1" applyFont="1" applyBorder="1" applyAlignment="1">
      <alignment horizontal="center" vertical="center"/>
    </xf>
    <xf numFmtId="0" fontId="4" fillId="0" borderId="0" xfId="1" applyFont="1"/>
    <xf numFmtId="0" fontId="12" fillId="3" borderId="0" xfId="1" applyFont="1" applyFill="1" applyAlignment="1">
      <alignment horizontal="center"/>
    </xf>
    <xf numFmtId="0" fontId="10" fillId="0" borderId="0" xfId="1" applyFont="1"/>
    <xf numFmtId="0" fontId="3" fillId="0" borderId="13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1" fillId="0" borderId="21" xfId="1" applyBorder="1" applyAlignment="1">
      <alignment horizontal="center"/>
    </xf>
    <xf numFmtId="0" fontId="1" fillId="0" borderId="22" xfId="1" applyBorder="1"/>
    <xf numFmtId="1" fontId="13" fillId="0" borderId="23" xfId="2" applyNumberFormat="1" applyFont="1" applyBorder="1" applyAlignment="1">
      <alignment horizontal="center" vertical="center"/>
    </xf>
    <xf numFmtId="1" fontId="13" fillId="4" borderId="23" xfId="2" applyNumberFormat="1" applyFont="1" applyFill="1" applyBorder="1" applyAlignment="1">
      <alignment horizontal="center" vertical="center"/>
    </xf>
    <xf numFmtId="1" fontId="13" fillId="4" borderId="24" xfId="2" applyNumberFormat="1" applyFont="1" applyFill="1" applyBorder="1" applyAlignment="1">
      <alignment horizontal="center" vertical="center"/>
    </xf>
    <xf numFmtId="1" fontId="13" fillId="4" borderId="22" xfId="2" applyNumberFormat="1" applyFont="1" applyFill="1" applyBorder="1" applyAlignment="1">
      <alignment horizontal="center" vertical="center"/>
    </xf>
    <xf numFmtId="2" fontId="2" fillId="0" borderId="23" xfId="2" applyNumberFormat="1" applyFont="1" applyBorder="1" applyAlignment="1">
      <alignment horizontal="center" vertical="center"/>
    </xf>
    <xf numFmtId="1" fontId="2" fillId="4" borderId="23" xfId="2" applyNumberFormat="1" applyFont="1" applyFill="1" applyBorder="1" applyAlignment="1">
      <alignment horizontal="center" vertical="center"/>
    </xf>
    <xf numFmtId="2" fontId="2" fillId="4" borderId="23" xfId="2" applyNumberFormat="1" applyFont="1" applyFill="1" applyBorder="1" applyAlignment="1">
      <alignment horizontal="center" vertical="center"/>
    </xf>
    <xf numFmtId="1" fontId="2" fillId="0" borderId="25" xfId="3" applyNumberFormat="1" applyFont="1" applyBorder="1" applyAlignment="1">
      <alignment horizontal="center"/>
    </xf>
    <xf numFmtId="1" fontId="1" fillId="0" borderId="21" xfId="1" applyNumberFormat="1" applyBorder="1" applyAlignment="1">
      <alignment horizontal="center" vertical="center"/>
    </xf>
    <xf numFmtId="1" fontId="1" fillId="0" borderId="24" xfId="1" applyNumberFormat="1" applyBorder="1" applyAlignment="1">
      <alignment horizontal="center" vertical="center"/>
    </xf>
    <xf numFmtId="1" fontId="1" fillId="0" borderId="22" xfId="1" applyNumberFormat="1" applyBorder="1" applyAlignment="1">
      <alignment horizontal="center" vertical="center"/>
    </xf>
    <xf numFmtId="1" fontId="1" fillId="0" borderId="0" xfId="1" applyNumberFormat="1"/>
    <xf numFmtId="0" fontId="1" fillId="0" borderId="26" xfId="1" applyBorder="1" applyAlignment="1">
      <alignment horizontal="center"/>
    </xf>
    <xf numFmtId="0" fontId="1" fillId="0" borderId="27" xfId="1" applyBorder="1"/>
    <xf numFmtId="2" fontId="13" fillId="0" borderId="26" xfId="1" applyNumberFormat="1" applyFont="1" applyBorder="1" applyAlignment="1">
      <alignment horizontal="center" vertical="center"/>
    </xf>
    <xf numFmtId="1" fontId="13" fillId="0" borderId="28" xfId="1" applyNumberFormat="1" applyFont="1" applyBorder="1" applyAlignment="1">
      <alignment horizontal="center" vertical="center"/>
    </xf>
    <xf numFmtId="1" fontId="13" fillId="0" borderId="25" xfId="1" applyNumberFormat="1" applyFont="1" applyBorder="1" applyAlignment="1">
      <alignment horizontal="center" vertical="center"/>
    </xf>
    <xf numFmtId="1" fontId="13" fillId="0" borderId="27" xfId="1" applyNumberFormat="1" applyFont="1" applyBorder="1" applyAlignment="1">
      <alignment horizontal="center" vertical="center"/>
    </xf>
    <xf numFmtId="2" fontId="2" fillId="0" borderId="26" xfId="1" applyNumberFormat="1" applyFont="1" applyBorder="1" applyAlignment="1">
      <alignment horizontal="center" vertical="center"/>
    </xf>
    <xf numFmtId="1" fontId="2" fillId="0" borderId="28" xfId="1" applyNumberFormat="1" applyFont="1" applyBorder="1" applyAlignment="1">
      <alignment horizontal="center" vertical="center"/>
    </xf>
    <xf numFmtId="1" fontId="2" fillId="4" borderId="25" xfId="2" applyNumberFormat="1" applyFont="1" applyFill="1" applyBorder="1" applyAlignment="1">
      <alignment horizontal="center" vertical="center"/>
    </xf>
    <xf numFmtId="1" fontId="2" fillId="0" borderId="25" xfId="1" applyNumberFormat="1" applyFont="1" applyBorder="1" applyAlignment="1">
      <alignment horizontal="center" vertical="center"/>
    </xf>
    <xf numFmtId="1" fontId="2" fillId="0" borderId="27" xfId="1" applyNumberFormat="1" applyFont="1" applyBorder="1" applyAlignment="1">
      <alignment horizontal="center" vertical="center"/>
    </xf>
    <xf numFmtId="2" fontId="2" fillId="2" borderId="26" xfId="1" applyNumberFormat="1" applyFont="1" applyFill="1" applyBorder="1" applyAlignment="1">
      <alignment horizontal="center" vertical="center"/>
    </xf>
    <xf numFmtId="165" fontId="2" fillId="0" borderId="28" xfId="1" applyNumberFormat="1" applyFont="1" applyBorder="1" applyAlignment="1">
      <alignment horizontal="center" vertical="center"/>
    </xf>
    <xf numFmtId="0" fontId="3" fillId="5" borderId="26" xfId="1" applyFont="1" applyFill="1" applyBorder="1" applyAlignment="1">
      <alignment horizontal="center"/>
    </xf>
    <xf numFmtId="0" fontId="3" fillId="5" borderId="27" xfId="1" applyFont="1" applyFill="1" applyBorder="1"/>
    <xf numFmtId="1" fontId="3" fillId="5" borderId="26" xfId="1" applyNumberFormat="1" applyFont="1" applyFill="1" applyBorder="1" applyAlignment="1">
      <alignment horizontal="center" vertical="center"/>
    </xf>
    <xf numFmtId="1" fontId="3" fillId="5" borderId="28" xfId="1" applyNumberFormat="1" applyFont="1" applyFill="1" applyBorder="1" applyAlignment="1">
      <alignment horizontal="center" vertical="center"/>
    </xf>
    <xf numFmtId="1" fontId="3" fillId="5" borderId="25" xfId="1" applyNumberFormat="1" applyFont="1" applyFill="1" applyBorder="1" applyAlignment="1">
      <alignment horizontal="center" vertical="center"/>
    </xf>
    <xf numFmtId="1" fontId="3" fillId="5" borderId="27" xfId="1" applyNumberFormat="1" applyFont="1" applyFill="1" applyBorder="1" applyAlignment="1">
      <alignment horizontal="center" vertical="center"/>
    </xf>
    <xf numFmtId="1" fontId="15" fillId="5" borderId="28" xfId="1" applyNumberFormat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/>
    </xf>
    <xf numFmtId="0" fontId="3" fillId="6" borderId="14" xfId="1" applyFont="1" applyFill="1" applyBorder="1"/>
    <xf numFmtId="1" fontId="3" fillId="6" borderId="13" xfId="1" applyNumberFormat="1" applyFont="1" applyFill="1" applyBorder="1" applyAlignment="1">
      <alignment horizontal="center" vertical="center"/>
    </xf>
    <xf numFmtId="1" fontId="3" fillId="6" borderId="15" xfId="1" applyNumberFormat="1" applyFont="1" applyFill="1" applyBorder="1" applyAlignment="1">
      <alignment horizontal="center" vertical="center"/>
    </xf>
    <xf numFmtId="1" fontId="3" fillId="6" borderId="16" xfId="1" applyNumberFormat="1" applyFont="1" applyFill="1" applyBorder="1" applyAlignment="1">
      <alignment horizontal="center" vertical="center"/>
    </xf>
    <xf numFmtId="1" fontId="3" fillId="6" borderId="14" xfId="1" applyNumberFormat="1" applyFont="1" applyFill="1" applyBorder="1" applyAlignment="1">
      <alignment horizontal="center" vertical="center"/>
    </xf>
    <xf numFmtId="1" fontId="15" fillId="6" borderId="15" xfId="1" applyNumberFormat="1" applyFont="1" applyFill="1" applyBorder="1" applyAlignment="1">
      <alignment horizontal="center" vertical="center"/>
    </xf>
    <xf numFmtId="2" fontId="3" fillId="6" borderId="16" xfId="1" applyNumberFormat="1" applyFont="1" applyFill="1" applyBorder="1" applyAlignment="1">
      <alignment horizontal="center" vertical="center"/>
    </xf>
    <xf numFmtId="2" fontId="3" fillId="6" borderId="14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/>
    <xf numFmtId="1" fontId="3" fillId="0" borderId="0" xfId="1" applyNumberFormat="1" applyFont="1" applyAlignment="1">
      <alignment horizontal="center" vertical="center"/>
    </xf>
    <xf numFmtId="1" fontId="1" fillId="0" borderId="0" xfId="1" applyNumberFormat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0" fontId="10" fillId="0" borderId="29" xfId="1" applyFont="1" applyBorder="1"/>
    <xf numFmtId="0" fontId="3" fillId="0" borderId="21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1" fontId="13" fillId="0" borderId="24" xfId="1" applyNumberFormat="1" applyFont="1" applyBorder="1" applyAlignment="1">
      <alignment horizontal="center" vertical="center"/>
    </xf>
    <xf numFmtId="1" fontId="13" fillId="4" borderId="25" xfId="2" applyNumberFormat="1" applyFont="1" applyFill="1" applyBorder="1" applyAlignment="1">
      <alignment horizontal="center" vertical="center"/>
    </xf>
    <xf numFmtId="1" fontId="1" fillId="4" borderId="25" xfId="1" applyNumberFormat="1" applyFill="1" applyBorder="1" applyAlignment="1">
      <alignment horizontal="center" vertical="center"/>
    </xf>
    <xf numFmtId="2" fontId="1" fillId="0" borderId="0" xfId="1" applyNumberFormat="1"/>
    <xf numFmtId="166" fontId="1" fillId="0" borderId="25" xfId="1" applyNumberFormat="1" applyBorder="1" applyAlignment="1">
      <alignment horizontal="center" vertical="center"/>
    </xf>
    <xf numFmtId="166" fontId="1" fillId="0" borderId="0" xfId="1" applyNumberFormat="1"/>
    <xf numFmtId="1" fontId="1" fillId="0" borderId="0" xfId="2" applyNumberFormat="1"/>
    <xf numFmtId="0" fontId="1" fillId="0" borderId="0" xfId="2"/>
    <xf numFmtId="1" fontId="1" fillId="0" borderId="25" xfId="1" applyNumberFormat="1" applyBorder="1" applyAlignment="1">
      <alignment horizontal="center" vertical="center"/>
    </xf>
    <xf numFmtId="1" fontId="1" fillId="5" borderId="26" xfId="1" applyNumberFormat="1" applyFill="1" applyBorder="1" applyAlignment="1">
      <alignment horizontal="center" vertical="center"/>
    </xf>
    <xf numFmtId="1" fontId="1" fillId="5" borderId="28" xfId="1" applyNumberFormat="1" applyFill="1" applyBorder="1" applyAlignment="1">
      <alignment horizontal="center" vertical="center"/>
    </xf>
    <xf numFmtId="1" fontId="1" fillId="8" borderId="25" xfId="1" applyNumberFormat="1" applyFill="1" applyBorder="1" applyAlignment="1">
      <alignment horizontal="center" vertical="center"/>
    </xf>
    <xf numFmtId="1" fontId="1" fillId="9" borderId="25" xfId="1" applyNumberFormat="1" applyFill="1" applyBorder="1" applyAlignment="1">
      <alignment horizontal="center" vertical="center"/>
    </xf>
    <xf numFmtId="1" fontId="1" fillId="5" borderId="25" xfId="1" applyNumberFormat="1" applyFill="1" applyBorder="1" applyAlignment="1">
      <alignment horizontal="center" vertical="center"/>
    </xf>
    <xf numFmtId="1" fontId="1" fillId="5" borderId="32" xfId="1" applyNumberFormat="1" applyFill="1" applyBorder="1" applyAlignment="1">
      <alignment horizontal="center" vertical="center"/>
    </xf>
    <xf numFmtId="1" fontId="1" fillId="6" borderId="13" xfId="1" applyNumberFormat="1" applyFill="1" applyBorder="1" applyAlignment="1">
      <alignment horizontal="center" vertical="center"/>
    </xf>
    <xf numFmtId="1" fontId="1" fillId="6" borderId="15" xfId="1" applyNumberFormat="1" applyFill="1" applyBorder="1" applyAlignment="1">
      <alignment horizontal="center" vertical="center"/>
    </xf>
    <xf numFmtId="1" fontId="1" fillId="6" borderId="16" xfId="1" applyNumberFormat="1" applyFill="1" applyBorder="1" applyAlignment="1">
      <alignment horizontal="center" vertical="center"/>
    </xf>
    <xf numFmtId="1" fontId="1" fillId="6" borderId="33" xfId="1" applyNumberFormat="1" applyFill="1" applyBorder="1" applyAlignment="1">
      <alignment horizontal="center" vertical="center"/>
    </xf>
    <xf numFmtId="1" fontId="1" fillId="2" borderId="0" xfId="1" applyNumberFormat="1" applyFill="1"/>
    <xf numFmtId="0" fontId="1" fillId="0" borderId="0" xfId="1" applyAlignment="1">
      <alignment horizontal="left" vertical="top" indent="1"/>
    </xf>
    <xf numFmtId="0" fontId="1" fillId="0" borderId="0" xfId="1" applyAlignment="1">
      <alignment horizontal="center" vertical="center"/>
    </xf>
    <xf numFmtId="0" fontId="15" fillId="0" borderId="0" xfId="4" applyFont="1" applyAlignment="1">
      <alignment vertical="center"/>
    </xf>
    <xf numFmtId="167" fontId="1" fillId="0" borderId="0" xfId="5" applyNumberFormat="1" applyAlignment="1">
      <alignment horizontal="center"/>
    </xf>
    <xf numFmtId="166" fontId="18" fillId="0" borderId="0" xfId="3" applyNumberFormat="1" applyFont="1"/>
    <xf numFmtId="2" fontId="14" fillId="0" borderId="0" xfId="3" applyNumberFormat="1" applyAlignment="1">
      <alignment horizontal="center"/>
    </xf>
    <xf numFmtId="1" fontId="14" fillId="0" borderId="0" xfId="3" applyNumberFormat="1"/>
    <xf numFmtId="1" fontId="0" fillId="0" borderId="0" xfId="2" applyNumberFormat="1" applyFont="1"/>
    <xf numFmtId="0" fontId="0" fillId="0" borderId="0" xfId="2" applyFont="1"/>
    <xf numFmtId="0" fontId="13" fillId="0" borderId="0" xfId="4" applyFont="1" applyAlignment="1">
      <alignment horizontal="left"/>
    </xf>
    <xf numFmtId="168" fontId="1" fillId="0" borderId="0" xfId="5" applyNumberFormat="1"/>
    <xf numFmtId="0" fontId="1" fillId="0" borderId="0" xfId="5" applyAlignment="1">
      <alignment horizontal="center"/>
    </xf>
    <xf numFmtId="165" fontId="1" fillId="0" borderId="0" xfId="2" applyNumberFormat="1"/>
    <xf numFmtId="0" fontId="19" fillId="10" borderId="25" xfId="3" applyFont="1" applyFill="1" applyBorder="1" applyAlignment="1">
      <alignment horizontal="center" vertical="center" wrapText="1"/>
    </xf>
    <xf numFmtId="10" fontId="1" fillId="0" borderId="0" xfId="5" applyNumberFormat="1" applyAlignment="1">
      <alignment horizontal="center"/>
    </xf>
    <xf numFmtId="2" fontId="1" fillId="0" borderId="0" xfId="2" applyNumberFormat="1"/>
    <xf numFmtId="0" fontId="20" fillId="0" borderId="25" xfId="6" applyBorder="1" applyAlignment="1">
      <alignment vertical="center" wrapText="1"/>
    </xf>
    <xf numFmtId="1" fontId="1" fillId="0" borderId="25" xfId="5" applyNumberFormat="1" applyBorder="1" applyAlignment="1">
      <alignment horizontal="right" vertical="center"/>
    </xf>
    <xf numFmtId="1" fontId="1" fillId="0" borderId="25" xfId="4" applyNumberFormat="1" applyBorder="1" applyAlignment="1">
      <alignment horizontal="right" vertical="center"/>
    </xf>
    <xf numFmtId="0" fontId="19" fillId="0" borderId="25" xfId="7" applyFont="1" applyBorder="1" applyAlignment="1">
      <alignment horizontal="left" vertical="center" wrapText="1"/>
    </xf>
    <xf numFmtId="0" fontId="22" fillId="4" borderId="0" xfId="8" applyFont="1" applyFill="1" applyAlignment="1">
      <alignment horizontal="left" vertical="center" wrapText="1"/>
    </xf>
    <xf numFmtId="0" fontId="23" fillId="0" borderId="0" xfId="2" applyFont="1"/>
    <xf numFmtId="1" fontId="1" fillId="0" borderId="25" xfId="1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 vertical="center"/>
    </xf>
    <xf numFmtId="4" fontId="1" fillId="0" borderId="25" xfId="1" applyNumberFormat="1" applyBorder="1" applyAlignment="1">
      <alignment horizontal="right" vertical="center"/>
    </xf>
    <xf numFmtId="0" fontId="1" fillId="0" borderId="0" xfId="1" applyAlignment="1">
      <alignment horizontal="right"/>
    </xf>
    <xf numFmtId="9" fontId="1" fillId="0" borderId="0" xfId="9" applyFont="1"/>
    <xf numFmtId="0" fontId="15" fillId="0" borderId="0" xfId="10" applyFont="1" applyAlignment="1">
      <alignment vertical="center"/>
    </xf>
    <xf numFmtId="0" fontId="19" fillId="11" borderId="25" xfId="7" applyFont="1" applyFill="1" applyBorder="1" applyAlignment="1">
      <alignment horizontal="left" vertical="center" wrapText="1"/>
    </xf>
    <xf numFmtId="0" fontId="13" fillId="0" borderId="0" xfId="10" applyFont="1" applyAlignment="1">
      <alignment horizontal="left"/>
    </xf>
    <xf numFmtId="0" fontId="13" fillId="0" borderId="0" xfId="10" applyFont="1"/>
    <xf numFmtId="0" fontId="3" fillId="0" borderId="0" xfId="4" applyFont="1" applyAlignment="1">
      <alignment vertical="center"/>
    </xf>
    <xf numFmtId="0" fontId="1" fillId="0" borderId="0" xfId="4" applyAlignment="1">
      <alignment horizontal="left"/>
    </xf>
    <xf numFmtId="0" fontId="1" fillId="0" borderId="0" xfId="10"/>
    <xf numFmtId="0" fontId="1" fillId="0" borderId="0" xfId="10" applyAlignment="1">
      <alignment horizontal="left"/>
    </xf>
    <xf numFmtId="0" fontId="26" fillId="0" borderId="25" xfId="11" applyFont="1" applyBorder="1" applyAlignment="1">
      <alignment horizontal="center" vertical="center" wrapText="1"/>
    </xf>
    <xf numFmtId="169" fontId="26" fillId="0" borderId="25" xfId="11" applyNumberFormat="1" applyFont="1" applyBorder="1" applyAlignment="1">
      <alignment horizontal="center" vertical="center" wrapText="1"/>
    </xf>
    <xf numFmtId="14" fontId="26" fillId="0" borderId="25" xfId="11" applyNumberFormat="1" applyFont="1" applyBorder="1" applyAlignment="1">
      <alignment horizontal="center" vertical="center" wrapText="1"/>
    </xf>
    <xf numFmtId="0" fontId="26" fillId="0" borderId="25" xfId="12" applyFont="1" applyBorder="1" applyAlignment="1">
      <alignment horizontal="center" vertical="center" wrapText="1"/>
    </xf>
    <xf numFmtId="0" fontId="26" fillId="0" borderId="25" xfId="13" applyFont="1" applyBorder="1" applyAlignment="1">
      <alignment horizontal="left" vertical="center" wrapText="1"/>
    </xf>
    <xf numFmtId="2" fontId="15" fillId="4" borderId="25" xfId="10" applyNumberFormat="1" applyFont="1" applyFill="1" applyBorder="1" applyAlignment="1">
      <alignment horizontal="center" vertical="center" wrapText="1"/>
    </xf>
    <xf numFmtId="1" fontId="15" fillId="0" borderId="23" xfId="10" applyNumberFormat="1" applyFont="1" applyBorder="1" applyAlignment="1">
      <alignment horizontal="center" vertical="center"/>
    </xf>
    <xf numFmtId="14" fontId="26" fillId="0" borderId="24" xfId="13" applyNumberFormat="1" applyFont="1" applyBorder="1" applyAlignment="1">
      <alignment vertical="center" wrapText="1"/>
    </xf>
    <xf numFmtId="1" fontId="15" fillId="4" borderId="24" xfId="10" applyNumberFormat="1" applyFont="1" applyFill="1" applyBorder="1" applyAlignment="1">
      <alignment horizontal="center" vertical="center"/>
    </xf>
    <xf numFmtId="166" fontId="15" fillId="4" borderId="24" xfId="10" applyNumberFormat="1" applyFont="1" applyFill="1" applyBorder="1" applyAlignment="1">
      <alignment horizontal="center" vertical="center"/>
    </xf>
    <xf numFmtId="1" fontId="15" fillId="0" borderId="24" xfId="10" applyNumberFormat="1" applyFont="1" applyBorder="1" applyAlignment="1">
      <alignment horizontal="center" vertical="center"/>
    </xf>
    <xf numFmtId="0" fontId="27" fillId="4" borderId="25" xfId="10" applyFont="1" applyFill="1" applyBorder="1" applyAlignment="1">
      <alignment horizontal="center" vertical="center" wrapText="1"/>
    </xf>
    <xf numFmtId="2" fontId="13" fillId="4" borderId="25" xfId="10" applyNumberFormat="1" applyFont="1" applyFill="1" applyBorder="1" applyAlignment="1">
      <alignment horizontal="center" vertical="center" wrapText="1"/>
    </xf>
    <xf numFmtId="1" fontId="13" fillId="4" borderId="25" xfId="10" applyNumberFormat="1" applyFont="1" applyFill="1" applyBorder="1" applyAlignment="1">
      <alignment horizontal="center" vertical="center" wrapText="1"/>
    </xf>
    <xf numFmtId="168" fontId="13" fillId="4" borderId="25" xfId="10" applyNumberFormat="1" applyFont="1" applyFill="1" applyBorder="1" applyAlignment="1">
      <alignment horizontal="center" vertical="center" wrapText="1"/>
    </xf>
    <xf numFmtId="0" fontId="28" fillId="10" borderId="25" xfId="0" applyFont="1" applyFill="1" applyBorder="1" applyAlignment="1">
      <alignment horizontal="center" vertical="center"/>
    </xf>
    <xf numFmtId="0" fontId="28" fillId="6" borderId="25" xfId="0" applyFont="1" applyFill="1" applyBorder="1" applyAlignment="1">
      <alignment horizontal="center" vertical="center"/>
    </xf>
    <xf numFmtId="0" fontId="1" fillId="4" borderId="0" xfId="10" applyFill="1"/>
    <xf numFmtId="0" fontId="28" fillId="2" borderId="25" xfId="0" applyFont="1" applyFill="1" applyBorder="1" applyAlignment="1">
      <alignment horizontal="center" vertical="center"/>
    </xf>
    <xf numFmtId="1" fontId="28" fillId="2" borderId="25" xfId="0" applyNumberFormat="1" applyFont="1" applyFill="1" applyBorder="1" applyAlignment="1">
      <alignment horizontal="center" vertical="center"/>
    </xf>
    <xf numFmtId="1" fontId="17" fillId="6" borderId="25" xfId="0" applyNumberFormat="1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 wrapText="1"/>
    </xf>
    <xf numFmtId="0" fontId="3" fillId="0" borderId="25" xfId="10" applyFont="1" applyBorder="1" applyAlignment="1">
      <alignment horizontal="center" vertical="center"/>
    </xf>
    <xf numFmtId="166" fontId="3" fillId="0" borderId="25" xfId="10" applyNumberFormat="1" applyFont="1" applyBorder="1" applyAlignment="1">
      <alignment horizontal="center" vertical="center"/>
    </xf>
    <xf numFmtId="166" fontId="1" fillId="0" borderId="0" xfId="10" applyNumberFormat="1"/>
    <xf numFmtId="0" fontId="1" fillId="0" borderId="0" xfId="10" applyAlignment="1">
      <alignment wrapText="1"/>
    </xf>
    <xf numFmtId="0" fontId="2" fillId="0" borderId="0" xfId="10" applyFont="1"/>
    <xf numFmtId="0" fontId="29" fillId="0" borderId="0" xfId="10" applyFont="1"/>
    <xf numFmtId="0" fontId="30" fillId="0" borderId="0" xfId="2" applyFont="1"/>
    <xf numFmtId="0" fontId="11" fillId="0" borderId="0" xfId="10" applyFont="1" applyAlignment="1">
      <alignment horizontal="center" vertical="center"/>
    </xf>
    <xf numFmtId="0" fontId="2" fillId="0" borderId="0" xfId="2" applyFont="1" applyAlignment="1">
      <alignment horizontal="left" wrapText="1"/>
    </xf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left" wrapText="1"/>
    </xf>
    <xf numFmtId="0" fontId="10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17" fillId="7" borderId="7" xfId="1" applyFont="1" applyFill="1" applyBorder="1" applyAlignment="1">
      <alignment horizontal="center" vertical="center"/>
    </xf>
    <xf numFmtId="0" fontId="17" fillId="7" borderId="8" xfId="1" applyFont="1" applyFill="1" applyBorder="1" applyAlignment="1">
      <alignment horizontal="center" vertical="center"/>
    </xf>
    <xf numFmtId="0" fontId="17" fillId="7" borderId="9" xfId="1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164" fontId="7" fillId="2" borderId="0" xfId="1" applyNumberFormat="1" applyFont="1" applyFill="1" applyAlignment="1">
      <alignment horizont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</cellXfs>
  <cellStyles count="14">
    <cellStyle name="Normal" xfId="0" builtinId="0"/>
    <cellStyle name="Normal 10 3" xfId="3" xr:uid="{034B45C8-6D8B-4BC3-A2FD-CC5E5EE57F4A}"/>
    <cellStyle name="Normal 122 3" xfId="6" xr:uid="{2ED70DF4-F0B6-48A1-888D-2C02C8894F33}"/>
    <cellStyle name="Normal 160" xfId="12" xr:uid="{8D82219C-27B6-4B67-9617-9392E792B749}"/>
    <cellStyle name="Normal 2" xfId="1" xr:uid="{53C508BD-BB40-4AD8-BCD6-720A53EF68B4}"/>
    <cellStyle name="Normal 2 2 2 2" xfId="7" xr:uid="{3A49549F-D8A8-4D5D-88D7-70198870BBEF}"/>
    <cellStyle name="Normal 2 30 2 4 4 3 11 8 20" xfId="2" xr:uid="{0355ECE5-6D2B-4BF9-8F6D-12F478794217}"/>
    <cellStyle name="Normal 2 30 2 4 8" xfId="5" xr:uid="{42BA231B-9AB9-4526-80BC-645084CD41B3}"/>
    <cellStyle name="Normal 2 30 2 7 4 3 11 8" xfId="4" xr:uid="{C97AB5A6-133E-47BA-AB7E-C5C083F89698}"/>
    <cellStyle name="Normal 2 30 2 7 4 3 11 8 6 17" xfId="10" xr:uid="{436E7EC0-9476-49DE-8F6B-F69A485037F6}"/>
    <cellStyle name="Normal 2 7 2" xfId="8" xr:uid="{A5BA47BB-9C82-48C0-87A1-6682414F9CAC}"/>
    <cellStyle name="Normal 200 2 2 8 4 3 11 8 6" xfId="13" xr:uid="{678471A8-FACA-4712-B21F-0B2509D6F4F7}"/>
    <cellStyle name="Normal 207 2" xfId="11" xr:uid="{5D11B96A-0CBF-43BC-93A0-B5BB0AD1A570}"/>
    <cellStyle name="Percent 2 2" xfId="9" xr:uid="{ACB3E083-1ECB-438B-9960-B84250775D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microsoft.com/office/2017/10/relationships/person" Target="persons/perso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CD-Share\Performance\PERFORMANCE\ocm\Yearly_perf\OCMJAN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126\perf\Performance\PERFORMANCE\CE_FILE\Erai_dam\Water%20_balance_Dec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203\Databank\1-Projects%20In%20Hand\DFID\ARR%202003-04\Arr%20Petition%202003-04\For%20Submission\ARR%20Forms%20For%20Submissio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0.217\rcd\Performance\PERFORMANCE\ocm\Yearly_perf\OCMJAN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203\Documents%20and%20Settings\anurag\My%20Documents\petitions\Petition%20for%20trans%20ARR.doc\Databank\1-Projects%20In%20Hand\DFID\ARR%202003-04\Arr%20Petition%202003-04\For%20Submission\ARR%20Forms%20For%20Submissio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203\Sameer's%20folder\MSEB\Tariff%20Filing%202003-04\Outputs\Models\Working%20Models\old\Dispatch%202.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CD-Share\Imported%20Coal%20Price%20Effect\RR%20KULKARNI%20(H)\APR-2007-08%20Model\ARR%2008-09\BHUSAWAL%20APR%202007-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erformance\PERFORMANCE\ocm\Yearly_perf\OCMJAN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0.57\d\201-04REL-Final.xls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ahagencoo365-my.sharepoint.com/personal/btpscoalcord_mahagenco_in/Documents/FAC%20main/ARR%20&amp;%20MYT%20of%20Bhusawal%201x660%20MW/Dec_2025%20reply/FAC%20Part%20I%20data%20for%20MYT%20660%20MW/2.May-25%20Part%20I/CT%20BTPS%20FAC%20Part%20I%20May-25%2010.06.2025.xlsx" TargetMode="External"/><Relationship Id="rId2" Type="http://schemas.microsoft.com/office/2019/04/relationships/externalLinkLongPath" Target="CT%20BTPS%20FAC%20Part%20I%20May-25%2010.06.2025.xlsx?E2BC4D18" TargetMode="External"/><Relationship Id="rId1" Type="http://schemas.openxmlformats.org/officeDocument/2006/relationships/externalLinkPath" Target="file:///\\E2BC4D18\CT%20BTPS%20FAC%20Part%20I%20May-25%2010.06.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h1\EMAIL\Performance\PERFORMANCE\ocm\Yearly_perf\OCMJAN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CD-Share\RRK%20PEN%20DATA_28.01.2008\Performance\PERFORMANCE\ocm\Yearly_perf\OCMJAN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Performance\PERFORMANCE\ocm\Yearly_perf\OCMJAN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RK%20PEN%20DATA_28.01.2008\Performance\PERFORMANCE\ocm\Yearly_perf\OCMJAN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-04REL-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10\c\WINDOWS\Desktop\Latest%20revised%20Cost%20Estimates%20for%20Subst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uresh\Power\MSEB\MSEB%2001-02\Data\Dispatch%202.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21\shared%20doc\ARR%202.6%20REV\Performance\PERFORMANCE\ocm\Yearly_perf\OCMJAN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el_qty"/>
      <sheetName val="Nov_04"/>
      <sheetName val="Dec_04"/>
      <sheetName val="Assumptions"/>
      <sheetName val="dpc cost"/>
      <sheetName val="SUMMERY"/>
      <sheetName val="OCM3"/>
      <sheetName val="dpc_cost"/>
      <sheetName val="deduction"/>
      <sheetName val="addition"/>
      <sheetName val="sep01"/>
      <sheetName val="NP"/>
      <sheetName val="PP"/>
      <sheetName val="Water _balance_Dec04"/>
    </sheetNames>
    <sheetDataSet>
      <sheetData sheetId="0" refreshError="1">
        <row r="8">
          <cell r="B8">
            <v>195</v>
          </cell>
          <cell r="C8">
            <v>1</v>
          </cell>
        </row>
        <row r="9">
          <cell r="B9">
            <v>195.02500000000001</v>
          </cell>
          <cell r="C9">
            <v>1.05</v>
          </cell>
        </row>
        <row r="10">
          <cell r="B10">
            <v>195.05</v>
          </cell>
          <cell r="C10">
            <v>1.1000000000000001</v>
          </cell>
        </row>
        <row r="11">
          <cell r="B11">
            <v>195.07499999999999</v>
          </cell>
          <cell r="C11">
            <v>1.1499999999999999</v>
          </cell>
        </row>
        <row r="12">
          <cell r="B12">
            <v>195.1</v>
          </cell>
          <cell r="C12">
            <v>1.2</v>
          </cell>
        </row>
        <row r="13">
          <cell r="B13">
            <v>195.125</v>
          </cell>
          <cell r="C13">
            <v>1.25</v>
          </cell>
        </row>
        <row r="14">
          <cell r="B14">
            <v>195.15</v>
          </cell>
          <cell r="C14">
            <v>1.3</v>
          </cell>
        </row>
        <row r="15">
          <cell r="B15">
            <v>195.17500000000001</v>
          </cell>
          <cell r="C15">
            <v>1.35</v>
          </cell>
        </row>
        <row r="16">
          <cell r="B16">
            <v>195.2</v>
          </cell>
          <cell r="C16">
            <v>1.4</v>
          </cell>
        </row>
        <row r="17">
          <cell r="B17">
            <v>195.22499999999999</v>
          </cell>
          <cell r="C17">
            <v>1.45</v>
          </cell>
        </row>
        <row r="18">
          <cell r="B18">
            <v>195.25</v>
          </cell>
          <cell r="C18">
            <v>1.5</v>
          </cell>
        </row>
        <row r="19">
          <cell r="B19">
            <v>195.27500000000001</v>
          </cell>
          <cell r="C19">
            <v>1.55</v>
          </cell>
        </row>
        <row r="20">
          <cell r="B20">
            <v>195.3</v>
          </cell>
          <cell r="C20">
            <v>1.6</v>
          </cell>
        </row>
        <row r="21">
          <cell r="B21">
            <v>195.32499999999999</v>
          </cell>
          <cell r="C21">
            <v>1.65</v>
          </cell>
        </row>
        <row r="22">
          <cell r="B22">
            <v>195.35</v>
          </cell>
          <cell r="C22">
            <v>1.7</v>
          </cell>
        </row>
        <row r="23">
          <cell r="B23">
            <v>195.375</v>
          </cell>
          <cell r="C23">
            <v>1.75</v>
          </cell>
        </row>
        <row r="24">
          <cell r="B24">
            <v>195.4</v>
          </cell>
          <cell r="C24">
            <v>1.8</v>
          </cell>
        </row>
        <row r="25">
          <cell r="B25">
            <v>195.42500000000001</v>
          </cell>
          <cell r="C25">
            <v>1.85</v>
          </cell>
        </row>
        <row r="26">
          <cell r="B26">
            <v>195.45</v>
          </cell>
          <cell r="C26">
            <v>1.9</v>
          </cell>
        </row>
        <row r="27">
          <cell r="B27">
            <v>195.47499999999999</v>
          </cell>
          <cell r="C27">
            <v>1.95</v>
          </cell>
        </row>
        <row r="28">
          <cell r="B28">
            <v>195.5</v>
          </cell>
          <cell r="C28">
            <v>2</v>
          </cell>
        </row>
        <row r="29">
          <cell r="B29">
            <v>195.52500000000001</v>
          </cell>
          <cell r="C29">
            <v>2.0499999999999998</v>
          </cell>
        </row>
        <row r="30">
          <cell r="B30">
            <v>195.55</v>
          </cell>
          <cell r="C30">
            <v>2.1</v>
          </cell>
        </row>
        <row r="31">
          <cell r="B31">
            <v>195.57499999999999</v>
          </cell>
          <cell r="C31">
            <v>2.15</v>
          </cell>
        </row>
        <row r="32">
          <cell r="B32">
            <v>195.6</v>
          </cell>
          <cell r="C32">
            <v>2.2000000000000002</v>
          </cell>
        </row>
        <row r="33">
          <cell r="B33">
            <v>195.625</v>
          </cell>
          <cell r="C33">
            <v>2.25</v>
          </cell>
        </row>
        <row r="34">
          <cell r="B34">
            <v>195.65</v>
          </cell>
          <cell r="C34">
            <v>2.2999999999999998</v>
          </cell>
        </row>
        <row r="35">
          <cell r="B35">
            <v>195.67500000000001</v>
          </cell>
          <cell r="C35">
            <v>2.35</v>
          </cell>
        </row>
        <row r="36">
          <cell r="B36">
            <v>195.7</v>
          </cell>
          <cell r="C36">
            <v>2.4</v>
          </cell>
        </row>
        <row r="37">
          <cell r="B37">
            <v>195.72499999999999</v>
          </cell>
          <cell r="C37">
            <v>2.4500000000000002</v>
          </cell>
        </row>
        <row r="38">
          <cell r="B38">
            <v>195.75</v>
          </cell>
          <cell r="C38">
            <v>2.5</v>
          </cell>
        </row>
        <row r="39">
          <cell r="B39">
            <v>195.77500000000001</v>
          </cell>
          <cell r="C39">
            <v>2.5499999999999998</v>
          </cell>
        </row>
        <row r="40">
          <cell r="B40">
            <v>195.8</v>
          </cell>
          <cell r="C40">
            <v>2.6</v>
          </cell>
        </row>
        <row r="41">
          <cell r="B41">
            <v>195.82499999999999</v>
          </cell>
          <cell r="C41">
            <v>2.65</v>
          </cell>
        </row>
        <row r="42">
          <cell r="B42">
            <v>195.85</v>
          </cell>
          <cell r="C42">
            <v>2.7</v>
          </cell>
        </row>
        <row r="43">
          <cell r="B43">
            <v>195.875</v>
          </cell>
          <cell r="C43">
            <v>2.75</v>
          </cell>
        </row>
        <row r="44">
          <cell r="B44">
            <v>195.9</v>
          </cell>
          <cell r="C44">
            <v>2.8</v>
          </cell>
        </row>
        <row r="45">
          <cell r="B45">
            <v>195.92500000000001</v>
          </cell>
          <cell r="C45">
            <v>2.85</v>
          </cell>
        </row>
        <row r="46">
          <cell r="B46">
            <v>195.95</v>
          </cell>
          <cell r="C46">
            <v>2.9</v>
          </cell>
        </row>
        <row r="47">
          <cell r="B47">
            <v>195.97499999999999</v>
          </cell>
          <cell r="C47">
            <v>2.95</v>
          </cell>
        </row>
        <row r="48">
          <cell r="B48">
            <v>196</v>
          </cell>
          <cell r="C48">
            <v>3</v>
          </cell>
        </row>
        <row r="49">
          <cell r="B49">
            <v>196.02500000000001</v>
          </cell>
          <cell r="C49">
            <v>3.0750000000000002</v>
          </cell>
        </row>
        <row r="50">
          <cell r="B50">
            <v>196.05</v>
          </cell>
          <cell r="C50">
            <v>3.15</v>
          </cell>
        </row>
        <row r="51">
          <cell r="B51">
            <v>196.07499999999999</v>
          </cell>
          <cell r="C51">
            <v>3.2250000000000001</v>
          </cell>
        </row>
        <row r="52">
          <cell r="B52">
            <v>196.1</v>
          </cell>
          <cell r="C52">
            <v>3.3</v>
          </cell>
        </row>
        <row r="53">
          <cell r="B53">
            <v>196.125</v>
          </cell>
          <cell r="C53">
            <v>3.375</v>
          </cell>
        </row>
        <row r="54">
          <cell r="B54">
            <v>196.15</v>
          </cell>
          <cell r="C54">
            <v>3.45</v>
          </cell>
        </row>
        <row r="55">
          <cell r="B55">
            <v>196.17500000000001</v>
          </cell>
          <cell r="C55">
            <v>3.5249999999999999</v>
          </cell>
        </row>
        <row r="56">
          <cell r="B56">
            <v>196.2</v>
          </cell>
          <cell r="C56">
            <v>3.6</v>
          </cell>
        </row>
        <row r="57">
          <cell r="B57">
            <v>196.22499999999999</v>
          </cell>
          <cell r="C57">
            <v>3.6749999999999998</v>
          </cell>
        </row>
        <row r="58">
          <cell r="B58">
            <v>196.25</v>
          </cell>
          <cell r="C58">
            <v>3.75</v>
          </cell>
        </row>
        <row r="59">
          <cell r="B59">
            <v>196.27500000000001</v>
          </cell>
          <cell r="C59">
            <v>3.8250000000000002</v>
          </cell>
        </row>
        <row r="60">
          <cell r="B60">
            <v>196.3</v>
          </cell>
          <cell r="C60">
            <v>3.9</v>
          </cell>
        </row>
        <row r="61">
          <cell r="B61">
            <v>196.32499999999999</v>
          </cell>
          <cell r="C61">
            <v>3.9750000000000001</v>
          </cell>
        </row>
        <row r="62">
          <cell r="B62">
            <v>196.35</v>
          </cell>
          <cell r="C62">
            <v>4.05</v>
          </cell>
        </row>
        <row r="63">
          <cell r="B63">
            <v>196.375</v>
          </cell>
          <cell r="C63">
            <v>4.125</v>
          </cell>
        </row>
        <row r="64">
          <cell r="B64">
            <v>196.4</v>
          </cell>
          <cell r="C64">
            <v>4.2</v>
          </cell>
        </row>
        <row r="65">
          <cell r="B65">
            <v>196.42500000000001</v>
          </cell>
          <cell r="C65">
            <v>4.2750000000000004</v>
          </cell>
        </row>
        <row r="66">
          <cell r="B66">
            <v>196.45</v>
          </cell>
          <cell r="C66">
            <v>4.3499999999999996</v>
          </cell>
        </row>
        <row r="67">
          <cell r="B67">
            <v>196.47499999999999</v>
          </cell>
          <cell r="C67">
            <v>4.4249999999999998</v>
          </cell>
        </row>
        <row r="68">
          <cell r="B68">
            <v>196.5</v>
          </cell>
          <cell r="C68">
            <v>4.5</v>
          </cell>
        </row>
        <row r="69">
          <cell r="B69">
            <v>196.52500000000001</v>
          </cell>
          <cell r="C69">
            <v>4.5750000000000002</v>
          </cell>
        </row>
        <row r="70">
          <cell r="B70">
            <v>196.55</v>
          </cell>
          <cell r="C70">
            <v>4.6500000000000004</v>
          </cell>
        </row>
        <row r="71">
          <cell r="B71">
            <v>196.57499999999999</v>
          </cell>
          <cell r="C71">
            <v>4.7249999999999996</v>
          </cell>
        </row>
        <row r="72">
          <cell r="B72">
            <v>196.6</v>
          </cell>
          <cell r="C72">
            <v>4.8</v>
          </cell>
        </row>
        <row r="73">
          <cell r="B73">
            <v>196.625</v>
          </cell>
          <cell r="C73">
            <v>4.875</v>
          </cell>
        </row>
        <row r="74">
          <cell r="B74">
            <v>196.65</v>
          </cell>
          <cell r="C74">
            <v>4.95</v>
          </cell>
        </row>
        <row r="75">
          <cell r="B75">
            <v>196.67500000000001</v>
          </cell>
          <cell r="C75">
            <v>5.0250000000000004</v>
          </cell>
        </row>
        <row r="76">
          <cell r="B76">
            <v>196.7</v>
          </cell>
          <cell r="C76">
            <v>5.0999999999999996</v>
          </cell>
        </row>
        <row r="77">
          <cell r="B77">
            <v>196.72499999999999</v>
          </cell>
          <cell r="C77">
            <v>5.1749999999999998</v>
          </cell>
        </row>
        <row r="78">
          <cell r="B78">
            <v>196.75</v>
          </cell>
          <cell r="C78">
            <v>5.25</v>
          </cell>
        </row>
        <row r="79">
          <cell r="B79">
            <v>196.77500000000001</v>
          </cell>
          <cell r="C79">
            <v>5.3250000000000002</v>
          </cell>
        </row>
        <row r="80">
          <cell r="B80">
            <v>196.8</v>
          </cell>
          <cell r="C80">
            <v>5.4</v>
          </cell>
        </row>
        <row r="81">
          <cell r="B81">
            <v>196.82499999999999</v>
          </cell>
          <cell r="C81">
            <v>5.4749999999999996</v>
          </cell>
        </row>
        <row r="82">
          <cell r="B82">
            <v>196.85</v>
          </cell>
          <cell r="C82">
            <v>5.55</v>
          </cell>
        </row>
        <row r="83">
          <cell r="B83">
            <v>196.875</v>
          </cell>
          <cell r="C83">
            <v>5.625</v>
          </cell>
        </row>
        <row r="84">
          <cell r="B84">
            <v>196.9</v>
          </cell>
          <cell r="C84">
            <v>5.7</v>
          </cell>
        </row>
        <row r="85">
          <cell r="B85">
            <v>196.92500000000001</v>
          </cell>
          <cell r="C85">
            <v>5.7750000000000004</v>
          </cell>
        </row>
        <row r="86">
          <cell r="B86">
            <v>196.95</v>
          </cell>
          <cell r="C86">
            <v>5.85</v>
          </cell>
        </row>
        <row r="87">
          <cell r="B87">
            <v>196.97499999999999</v>
          </cell>
          <cell r="C87">
            <v>5.9249999999999998</v>
          </cell>
        </row>
        <row r="88">
          <cell r="B88">
            <v>197</v>
          </cell>
          <cell r="C88">
            <v>6</v>
          </cell>
        </row>
        <row r="89">
          <cell r="B89">
            <v>197.02500000000001</v>
          </cell>
          <cell r="C89">
            <v>6.125</v>
          </cell>
        </row>
        <row r="90">
          <cell r="B90">
            <v>197.05</v>
          </cell>
          <cell r="C90">
            <v>6.25</v>
          </cell>
        </row>
        <row r="91">
          <cell r="B91">
            <v>197.07499999999999</v>
          </cell>
          <cell r="C91">
            <v>6.375</v>
          </cell>
        </row>
        <row r="92">
          <cell r="B92">
            <v>197.1</v>
          </cell>
          <cell r="C92">
            <v>6.5</v>
          </cell>
        </row>
        <row r="93">
          <cell r="B93">
            <v>197.125</v>
          </cell>
          <cell r="C93">
            <v>6.625</v>
          </cell>
        </row>
        <row r="94">
          <cell r="B94">
            <v>197.15</v>
          </cell>
          <cell r="C94">
            <v>6.75</v>
          </cell>
        </row>
        <row r="95">
          <cell r="B95">
            <v>197.17500000000001</v>
          </cell>
          <cell r="C95">
            <v>6.875</v>
          </cell>
        </row>
        <row r="96">
          <cell r="B96">
            <v>197.2</v>
          </cell>
          <cell r="C96">
            <v>7</v>
          </cell>
        </row>
        <row r="97">
          <cell r="B97">
            <v>197.22499999999999</v>
          </cell>
          <cell r="C97">
            <v>7.125</v>
          </cell>
        </row>
        <row r="98">
          <cell r="B98">
            <v>197.25</v>
          </cell>
          <cell r="C98">
            <v>7.25</v>
          </cell>
        </row>
        <row r="99">
          <cell r="B99">
            <v>197.27500000000001</v>
          </cell>
          <cell r="C99">
            <v>7.375</v>
          </cell>
        </row>
        <row r="100">
          <cell r="B100">
            <v>197.3</v>
          </cell>
          <cell r="C100">
            <v>7.5</v>
          </cell>
        </row>
        <row r="101">
          <cell r="B101">
            <v>197.32499999999999</v>
          </cell>
          <cell r="C101">
            <v>7.625</v>
          </cell>
        </row>
        <row r="102">
          <cell r="B102">
            <v>197.35</v>
          </cell>
          <cell r="C102">
            <v>7.75</v>
          </cell>
        </row>
        <row r="103">
          <cell r="B103">
            <v>197.375</v>
          </cell>
          <cell r="C103">
            <v>7.875</v>
          </cell>
        </row>
        <row r="104">
          <cell r="B104">
            <v>197.4</v>
          </cell>
          <cell r="C104">
            <v>8</v>
          </cell>
        </row>
        <row r="105">
          <cell r="B105">
            <v>197.42500000000001</v>
          </cell>
          <cell r="C105">
            <v>8.125</v>
          </cell>
        </row>
        <row r="106">
          <cell r="B106">
            <v>197.45</v>
          </cell>
          <cell r="C106">
            <v>8.25</v>
          </cell>
        </row>
        <row r="107">
          <cell r="B107">
            <v>197.47499999999999</v>
          </cell>
          <cell r="C107">
            <v>8.375</v>
          </cell>
        </row>
        <row r="108">
          <cell r="B108">
            <v>197.5</v>
          </cell>
          <cell r="C108">
            <v>8.5</v>
          </cell>
        </row>
        <row r="109">
          <cell r="B109">
            <v>197.52500000000001</v>
          </cell>
          <cell r="C109">
            <v>8.625</v>
          </cell>
        </row>
        <row r="110">
          <cell r="B110">
            <v>197.55000000000049</v>
          </cell>
          <cell r="C110">
            <v>8.75</v>
          </cell>
        </row>
        <row r="111">
          <cell r="B111">
            <v>197.5750000000005</v>
          </cell>
          <cell r="C111">
            <v>8.875</v>
          </cell>
        </row>
        <row r="112">
          <cell r="B112">
            <v>197.6</v>
          </cell>
          <cell r="C112">
            <v>9</v>
          </cell>
        </row>
        <row r="113">
          <cell r="B113">
            <v>197.625</v>
          </cell>
          <cell r="C113">
            <v>9.125</v>
          </cell>
        </row>
        <row r="114">
          <cell r="B114">
            <v>197.65</v>
          </cell>
          <cell r="C114">
            <v>9.25</v>
          </cell>
        </row>
        <row r="115">
          <cell r="B115">
            <v>197.67500000000001</v>
          </cell>
          <cell r="C115">
            <v>9.375</v>
          </cell>
        </row>
        <row r="116">
          <cell r="B116">
            <v>197.7</v>
          </cell>
          <cell r="C116">
            <v>9.5</v>
          </cell>
        </row>
        <row r="117">
          <cell r="B117">
            <v>197.72499999999999</v>
          </cell>
          <cell r="C117">
            <v>9.625</v>
          </cell>
        </row>
        <row r="118">
          <cell r="B118">
            <v>197.75</v>
          </cell>
          <cell r="C118">
            <v>9.75</v>
          </cell>
        </row>
        <row r="119">
          <cell r="B119">
            <v>197.77500000000001</v>
          </cell>
          <cell r="C119">
            <v>9.875</v>
          </cell>
        </row>
        <row r="120">
          <cell r="B120">
            <v>197.8</v>
          </cell>
          <cell r="C120">
            <v>10</v>
          </cell>
        </row>
        <row r="121">
          <cell r="B121">
            <v>197.82499999999999</v>
          </cell>
          <cell r="C121">
            <v>10.125</v>
          </cell>
        </row>
        <row r="122">
          <cell r="B122">
            <v>197.85</v>
          </cell>
          <cell r="C122">
            <v>10.25</v>
          </cell>
        </row>
        <row r="123">
          <cell r="B123">
            <v>197.875</v>
          </cell>
          <cell r="C123">
            <v>10.375</v>
          </cell>
        </row>
        <row r="124">
          <cell r="B124">
            <v>197.9</v>
          </cell>
          <cell r="C124">
            <v>10.5</v>
          </cell>
        </row>
        <row r="125">
          <cell r="B125">
            <v>197.92500000000001</v>
          </cell>
          <cell r="C125">
            <v>10.625</v>
          </cell>
        </row>
        <row r="126">
          <cell r="B126">
            <v>197.95</v>
          </cell>
          <cell r="C126">
            <v>10.75</v>
          </cell>
        </row>
        <row r="127">
          <cell r="B127">
            <v>197.97499999999999</v>
          </cell>
          <cell r="C127">
            <v>10.875</v>
          </cell>
        </row>
        <row r="128">
          <cell r="B128">
            <v>198</v>
          </cell>
          <cell r="C128">
            <v>11</v>
          </cell>
        </row>
        <row r="129">
          <cell r="B129">
            <v>198.02500000000001</v>
          </cell>
          <cell r="C129">
            <v>11.15</v>
          </cell>
        </row>
        <row r="130">
          <cell r="B130">
            <v>198.05</v>
          </cell>
          <cell r="C130">
            <v>11.3</v>
          </cell>
        </row>
        <row r="131">
          <cell r="B131">
            <v>198.07499999999999</v>
          </cell>
          <cell r="C131">
            <v>11.45</v>
          </cell>
        </row>
        <row r="132">
          <cell r="B132">
            <v>198.1</v>
          </cell>
          <cell r="C132">
            <v>11.6</v>
          </cell>
        </row>
        <row r="133">
          <cell r="B133">
            <v>198.125</v>
          </cell>
          <cell r="C133">
            <v>11.75</v>
          </cell>
        </row>
        <row r="134">
          <cell r="B134">
            <v>198.15</v>
          </cell>
          <cell r="C134">
            <v>11.9</v>
          </cell>
        </row>
        <row r="135">
          <cell r="B135">
            <v>198.17500000000001</v>
          </cell>
          <cell r="C135">
            <v>12.05</v>
          </cell>
        </row>
        <row r="136">
          <cell r="B136">
            <v>198.2</v>
          </cell>
          <cell r="C136">
            <v>12.2</v>
          </cell>
        </row>
        <row r="137">
          <cell r="B137">
            <v>198.22499999999999</v>
          </cell>
          <cell r="C137">
            <v>12.35</v>
          </cell>
        </row>
        <row r="138">
          <cell r="B138">
            <v>198.25</v>
          </cell>
          <cell r="C138">
            <v>12.5</v>
          </cell>
        </row>
        <row r="139">
          <cell r="B139">
            <v>198.27500000000001</v>
          </cell>
          <cell r="C139">
            <v>12.65</v>
          </cell>
        </row>
        <row r="140">
          <cell r="B140">
            <v>198.3</v>
          </cell>
          <cell r="C140">
            <v>12.8</v>
          </cell>
        </row>
        <row r="141">
          <cell r="B141">
            <v>198.32499999999999</v>
          </cell>
          <cell r="C141">
            <v>12.95</v>
          </cell>
        </row>
        <row r="142">
          <cell r="B142">
            <v>198.35</v>
          </cell>
          <cell r="C142">
            <v>13.1</v>
          </cell>
        </row>
        <row r="143">
          <cell r="B143">
            <v>198.375</v>
          </cell>
          <cell r="C143">
            <v>13.25</v>
          </cell>
        </row>
        <row r="144">
          <cell r="B144">
            <v>198.4</v>
          </cell>
          <cell r="C144">
            <v>13.4</v>
          </cell>
        </row>
        <row r="145">
          <cell r="B145">
            <v>198.42500000000001</v>
          </cell>
          <cell r="C145">
            <v>13.55</v>
          </cell>
        </row>
        <row r="146">
          <cell r="B146">
            <v>198.45</v>
          </cell>
          <cell r="C146">
            <v>13.7</v>
          </cell>
        </row>
        <row r="147">
          <cell r="B147">
            <v>198.47499999999999</v>
          </cell>
          <cell r="C147">
            <v>13.85</v>
          </cell>
        </row>
        <row r="148">
          <cell r="B148">
            <v>198.5</v>
          </cell>
          <cell r="C148">
            <v>14</v>
          </cell>
        </row>
        <row r="149">
          <cell r="B149">
            <v>198.52500000000001</v>
          </cell>
          <cell r="C149">
            <v>14.2</v>
          </cell>
        </row>
        <row r="150">
          <cell r="B150">
            <v>198.55</v>
          </cell>
          <cell r="C150">
            <v>14.4</v>
          </cell>
        </row>
        <row r="151">
          <cell r="B151">
            <v>198.57499999999999</v>
          </cell>
          <cell r="C151">
            <v>14.6</v>
          </cell>
        </row>
        <row r="152">
          <cell r="B152">
            <v>198.6</v>
          </cell>
          <cell r="C152">
            <v>14.8</v>
          </cell>
        </row>
        <row r="153">
          <cell r="B153">
            <v>198.625</v>
          </cell>
          <cell r="C153">
            <v>15</v>
          </cell>
        </row>
        <row r="154">
          <cell r="B154">
            <v>198.65</v>
          </cell>
          <cell r="C154">
            <v>15.2</v>
          </cell>
        </row>
        <row r="155">
          <cell r="B155">
            <v>198.67500000000001</v>
          </cell>
          <cell r="C155">
            <v>15.4</v>
          </cell>
        </row>
        <row r="156">
          <cell r="B156">
            <v>198.7</v>
          </cell>
          <cell r="C156">
            <v>15.6</v>
          </cell>
        </row>
        <row r="157">
          <cell r="B157">
            <v>198.72499999999999</v>
          </cell>
          <cell r="C157">
            <v>15.8</v>
          </cell>
        </row>
        <row r="158">
          <cell r="B158">
            <v>198.75</v>
          </cell>
          <cell r="C158">
            <v>16</v>
          </cell>
        </row>
        <row r="159">
          <cell r="B159">
            <v>198.77500000000001</v>
          </cell>
          <cell r="C159">
            <v>16.2</v>
          </cell>
        </row>
        <row r="160">
          <cell r="B160">
            <v>198.8</v>
          </cell>
          <cell r="C160">
            <v>16.399999999999999</v>
          </cell>
        </row>
        <row r="161">
          <cell r="B161">
            <v>198.82499999999999</v>
          </cell>
          <cell r="C161">
            <v>16.600000000000001</v>
          </cell>
        </row>
        <row r="162">
          <cell r="B162">
            <v>198.85</v>
          </cell>
          <cell r="C162">
            <v>16.8</v>
          </cell>
        </row>
        <row r="163">
          <cell r="B163">
            <v>198.875</v>
          </cell>
          <cell r="C163">
            <v>17</v>
          </cell>
        </row>
        <row r="164">
          <cell r="B164">
            <v>198.9</v>
          </cell>
          <cell r="C164">
            <v>17.2</v>
          </cell>
        </row>
        <row r="165">
          <cell r="B165">
            <v>198.92500000000001</v>
          </cell>
          <cell r="C165">
            <v>17.399999999999999</v>
          </cell>
        </row>
        <row r="166">
          <cell r="B166">
            <v>198.95</v>
          </cell>
          <cell r="C166">
            <v>17.600000000000001</v>
          </cell>
        </row>
        <row r="167">
          <cell r="B167">
            <v>198.97499999999999</v>
          </cell>
          <cell r="C167">
            <v>17.8</v>
          </cell>
        </row>
        <row r="168">
          <cell r="B168">
            <v>199</v>
          </cell>
          <cell r="C168">
            <v>18</v>
          </cell>
        </row>
        <row r="169">
          <cell r="B169">
            <v>199.02500000000001</v>
          </cell>
          <cell r="C169">
            <v>18.2</v>
          </cell>
        </row>
        <row r="170">
          <cell r="B170">
            <v>199.05</v>
          </cell>
          <cell r="C170">
            <v>18.399999999999999</v>
          </cell>
        </row>
        <row r="171">
          <cell r="B171">
            <v>199.07499999999999</v>
          </cell>
          <cell r="C171">
            <v>18.600000000000001</v>
          </cell>
        </row>
        <row r="172">
          <cell r="B172">
            <v>199.1</v>
          </cell>
          <cell r="C172">
            <v>18.8</v>
          </cell>
        </row>
        <row r="173">
          <cell r="B173">
            <v>199.125</v>
          </cell>
          <cell r="C173">
            <v>19</v>
          </cell>
        </row>
        <row r="174">
          <cell r="B174">
            <v>199.15</v>
          </cell>
          <cell r="C174">
            <v>19.2</v>
          </cell>
        </row>
        <row r="175">
          <cell r="B175">
            <v>199.17500000000001</v>
          </cell>
          <cell r="C175">
            <v>19.399999999999999</v>
          </cell>
        </row>
        <row r="176">
          <cell r="B176">
            <v>199.2</v>
          </cell>
          <cell r="C176">
            <v>19.600000000000001</v>
          </cell>
        </row>
        <row r="177">
          <cell r="B177">
            <v>199.22499999999999</v>
          </cell>
          <cell r="C177">
            <v>19.8</v>
          </cell>
        </row>
        <row r="178">
          <cell r="B178">
            <v>199.25</v>
          </cell>
          <cell r="C178">
            <v>20</v>
          </cell>
        </row>
        <row r="179">
          <cell r="B179">
            <v>199.27500000000001</v>
          </cell>
          <cell r="C179">
            <v>20.2</v>
          </cell>
        </row>
        <row r="180">
          <cell r="B180">
            <v>199.3</v>
          </cell>
          <cell r="C180">
            <v>20.399999999999999</v>
          </cell>
        </row>
        <row r="181">
          <cell r="B181">
            <v>199.32499999999999</v>
          </cell>
          <cell r="C181">
            <v>20.6</v>
          </cell>
        </row>
        <row r="182">
          <cell r="B182">
            <v>199.35</v>
          </cell>
          <cell r="C182">
            <v>20.8</v>
          </cell>
        </row>
        <row r="183">
          <cell r="B183">
            <v>199.375</v>
          </cell>
          <cell r="C183">
            <v>21</v>
          </cell>
        </row>
        <row r="184">
          <cell r="B184">
            <v>199.4</v>
          </cell>
          <cell r="C184">
            <v>21.2</v>
          </cell>
        </row>
        <row r="185">
          <cell r="B185">
            <v>199.42500000000001</v>
          </cell>
          <cell r="C185">
            <v>21.4</v>
          </cell>
        </row>
        <row r="186">
          <cell r="B186">
            <v>199.45</v>
          </cell>
          <cell r="C186">
            <v>21.6</v>
          </cell>
        </row>
        <row r="187">
          <cell r="B187">
            <v>199.47499999999999</v>
          </cell>
          <cell r="C187">
            <v>21.8</v>
          </cell>
        </row>
        <row r="188">
          <cell r="B188">
            <v>199.5</v>
          </cell>
          <cell r="C188">
            <v>22</v>
          </cell>
        </row>
        <row r="189">
          <cell r="B189">
            <v>199.52500000000001</v>
          </cell>
          <cell r="C189">
            <v>22.274999999999999</v>
          </cell>
        </row>
        <row r="190">
          <cell r="B190">
            <v>199.55</v>
          </cell>
          <cell r="C190">
            <v>22.55</v>
          </cell>
        </row>
        <row r="191">
          <cell r="B191">
            <v>199.57499999999999</v>
          </cell>
          <cell r="C191">
            <v>22.824999999999999</v>
          </cell>
        </row>
        <row r="192">
          <cell r="B192">
            <v>199.6</v>
          </cell>
          <cell r="C192">
            <v>23.1</v>
          </cell>
        </row>
        <row r="193">
          <cell r="B193">
            <v>199.625</v>
          </cell>
          <cell r="C193">
            <v>23.375</v>
          </cell>
        </row>
        <row r="194">
          <cell r="B194">
            <v>199.65</v>
          </cell>
          <cell r="C194">
            <v>23.65</v>
          </cell>
        </row>
        <row r="195">
          <cell r="B195">
            <v>199.67500000000001</v>
          </cell>
          <cell r="C195">
            <v>23.925000000000001</v>
          </cell>
        </row>
        <row r="196">
          <cell r="B196">
            <v>199.7</v>
          </cell>
          <cell r="C196">
            <v>24.2</v>
          </cell>
        </row>
        <row r="197">
          <cell r="B197">
            <v>199.72499999999999</v>
          </cell>
          <cell r="C197">
            <v>24.475000000000001</v>
          </cell>
        </row>
        <row r="198">
          <cell r="B198">
            <v>199.75</v>
          </cell>
          <cell r="C198">
            <v>24.75</v>
          </cell>
        </row>
        <row r="199">
          <cell r="B199">
            <v>199.77500000000001</v>
          </cell>
          <cell r="C199">
            <v>25.024999999999999</v>
          </cell>
        </row>
        <row r="200">
          <cell r="B200">
            <v>199.8</v>
          </cell>
          <cell r="C200">
            <v>25.3</v>
          </cell>
        </row>
        <row r="201">
          <cell r="B201">
            <v>199.82499999999999</v>
          </cell>
          <cell r="C201">
            <v>25.574999999999999</v>
          </cell>
        </row>
        <row r="202">
          <cell r="B202">
            <v>199.85</v>
          </cell>
          <cell r="C202">
            <v>25.85</v>
          </cell>
        </row>
        <row r="203">
          <cell r="B203">
            <v>199.875</v>
          </cell>
          <cell r="C203">
            <v>26.125</v>
          </cell>
        </row>
        <row r="204">
          <cell r="B204">
            <v>199.9</v>
          </cell>
          <cell r="C204">
            <v>26.4</v>
          </cell>
        </row>
        <row r="205">
          <cell r="B205">
            <v>199.92500000000001</v>
          </cell>
          <cell r="C205">
            <v>26.675000000000001</v>
          </cell>
        </row>
        <row r="206">
          <cell r="B206">
            <v>199.95</v>
          </cell>
          <cell r="C206">
            <v>26.95</v>
          </cell>
        </row>
        <row r="207">
          <cell r="B207">
            <v>199.97499999999999</v>
          </cell>
          <cell r="C207">
            <v>27.225000000000001</v>
          </cell>
        </row>
        <row r="208">
          <cell r="B208">
            <v>200</v>
          </cell>
          <cell r="C208">
            <v>27.5</v>
          </cell>
        </row>
        <row r="209">
          <cell r="B209">
            <v>200.02500000000001</v>
          </cell>
          <cell r="C209">
            <v>27.8</v>
          </cell>
        </row>
        <row r="210">
          <cell r="B210">
            <v>200.05</v>
          </cell>
          <cell r="C210">
            <v>28.1</v>
          </cell>
        </row>
        <row r="211">
          <cell r="B211">
            <v>200.07499999999999</v>
          </cell>
          <cell r="C211">
            <v>28.4</v>
          </cell>
        </row>
        <row r="212">
          <cell r="B212">
            <v>200.1</v>
          </cell>
          <cell r="C212">
            <v>28.7</v>
          </cell>
        </row>
        <row r="213">
          <cell r="B213">
            <v>200.12500000000108</v>
          </cell>
          <cell r="C213">
            <v>29</v>
          </cell>
        </row>
        <row r="214">
          <cell r="B214">
            <v>200.15000000000109</v>
          </cell>
          <cell r="C214">
            <v>29.3</v>
          </cell>
        </row>
        <row r="215">
          <cell r="B215">
            <v>200.17500000000109</v>
          </cell>
          <cell r="C215">
            <v>29.6</v>
          </cell>
        </row>
        <row r="216">
          <cell r="B216">
            <v>200.2000000000011</v>
          </cell>
          <cell r="C216">
            <v>29.9</v>
          </cell>
        </row>
        <row r="217">
          <cell r="B217">
            <v>200.2250000000011</v>
          </cell>
          <cell r="C217">
            <v>30.2</v>
          </cell>
        </row>
        <row r="218">
          <cell r="B218">
            <v>200.25000000000111</v>
          </cell>
          <cell r="C218">
            <v>30.5</v>
          </cell>
        </row>
        <row r="219">
          <cell r="B219">
            <v>200.27500000000111</v>
          </cell>
          <cell r="C219">
            <v>30.8</v>
          </cell>
        </row>
        <row r="220">
          <cell r="B220">
            <v>200.30000000000112</v>
          </cell>
          <cell r="C220">
            <v>31.1</v>
          </cell>
        </row>
        <row r="221">
          <cell r="B221">
            <v>200.32500000000113</v>
          </cell>
          <cell r="C221">
            <v>31.4</v>
          </cell>
        </row>
        <row r="222">
          <cell r="B222">
            <v>200.35000000000113</v>
          </cell>
          <cell r="C222">
            <v>31.7</v>
          </cell>
        </row>
        <row r="223">
          <cell r="B223">
            <v>200.37500000000114</v>
          </cell>
          <cell r="C223">
            <v>32</v>
          </cell>
        </row>
        <row r="224">
          <cell r="B224">
            <v>200.40000000000114</v>
          </cell>
          <cell r="C224">
            <v>32.299999999999997</v>
          </cell>
        </row>
        <row r="225">
          <cell r="B225">
            <v>200.42500000000115</v>
          </cell>
          <cell r="C225">
            <v>32.6</v>
          </cell>
        </row>
        <row r="226">
          <cell r="B226">
            <v>200.45000000000115</v>
          </cell>
          <cell r="C226">
            <v>32.9</v>
          </cell>
        </row>
        <row r="227">
          <cell r="B227">
            <v>200.47500000000116</v>
          </cell>
          <cell r="C227">
            <v>33.200000000000003</v>
          </cell>
        </row>
        <row r="228">
          <cell r="B228">
            <v>200.5</v>
          </cell>
          <cell r="C228">
            <v>33.49999999999995</v>
          </cell>
        </row>
        <row r="229">
          <cell r="B229">
            <v>200.52500000000001</v>
          </cell>
          <cell r="C229">
            <v>33.87499999999995</v>
          </cell>
        </row>
        <row r="230">
          <cell r="B230">
            <v>200.55</v>
          </cell>
          <cell r="C230">
            <v>34.24999999999995</v>
          </cell>
        </row>
        <row r="231">
          <cell r="B231">
            <v>200.57499999999999</v>
          </cell>
          <cell r="C231">
            <v>34.62499999999995</v>
          </cell>
        </row>
        <row r="232">
          <cell r="B232">
            <v>200.6</v>
          </cell>
          <cell r="C232">
            <v>34.99999999999995</v>
          </cell>
        </row>
        <row r="233">
          <cell r="B233">
            <v>200.625</v>
          </cell>
          <cell r="C233">
            <v>35.37499999999995</v>
          </cell>
        </row>
        <row r="234">
          <cell r="B234">
            <v>200.65</v>
          </cell>
          <cell r="C234">
            <v>35.74999999999995</v>
          </cell>
        </row>
        <row r="235">
          <cell r="B235">
            <v>200.67500000000001</v>
          </cell>
          <cell r="C235">
            <v>36.12499999999995</v>
          </cell>
        </row>
        <row r="236">
          <cell r="B236">
            <v>200.7</v>
          </cell>
          <cell r="C236">
            <v>36.49999999999995</v>
          </cell>
        </row>
        <row r="237">
          <cell r="B237">
            <v>200.72499999999999</v>
          </cell>
          <cell r="C237">
            <v>36.87499999999995</v>
          </cell>
        </row>
        <row r="238">
          <cell r="B238">
            <v>200.75</v>
          </cell>
          <cell r="C238">
            <v>37.24999999999995</v>
          </cell>
        </row>
        <row r="239">
          <cell r="B239">
            <v>200.77500000000001</v>
          </cell>
          <cell r="C239">
            <v>37.62499999999995</v>
          </cell>
        </row>
        <row r="240">
          <cell r="B240">
            <v>200.8</v>
          </cell>
          <cell r="C240">
            <v>37.99999999999995</v>
          </cell>
        </row>
        <row r="241">
          <cell r="B241">
            <v>200.82499999999999</v>
          </cell>
          <cell r="C241">
            <v>38.37499999999995</v>
          </cell>
        </row>
        <row r="242">
          <cell r="B242">
            <v>200.85</v>
          </cell>
          <cell r="C242">
            <v>38.74999999999995</v>
          </cell>
        </row>
        <row r="243">
          <cell r="B243">
            <v>200.875</v>
          </cell>
          <cell r="C243">
            <v>39.12499999999995</v>
          </cell>
        </row>
        <row r="244">
          <cell r="B244">
            <v>200.9</v>
          </cell>
          <cell r="C244">
            <v>39.49999999999995</v>
          </cell>
        </row>
        <row r="245">
          <cell r="B245">
            <v>200.92500000000001</v>
          </cell>
          <cell r="C245">
            <v>39.87499999999995</v>
          </cell>
        </row>
        <row r="246">
          <cell r="B246">
            <v>200.95</v>
          </cell>
          <cell r="C246">
            <v>40.24999999999995</v>
          </cell>
        </row>
        <row r="247">
          <cell r="B247">
            <v>200.97499999999999</v>
          </cell>
          <cell r="C247">
            <v>40.62499999999995</v>
          </cell>
        </row>
        <row r="248">
          <cell r="B248">
            <v>201</v>
          </cell>
          <cell r="C248">
            <v>41</v>
          </cell>
        </row>
        <row r="249">
          <cell r="B249">
            <v>201.02500000000001</v>
          </cell>
          <cell r="C249">
            <v>41.375</v>
          </cell>
        </row>
        <row r="250">
          <cell r="B250">
            <v>201.05</v>
          </cell>
          <cell r="C250">
            <v>41.75</v>
          </cell>
        </row>
        <row r="251">
          <cell r="B251">
            <v>201.07499999999999</v>
          </cell>
          <cell r="C251">
            <v>42.125</v>
          </cell>
        </row>
        <row r="252">
          <cell r="B252">
            <v>201.1</v>
          </cell>
          <cell r="C252">
            <v>42.5</v>
          </cell>
        </row>
        <row r="253">
          <cell r="B253">
            <v>201.125</v>
          </cell>
          <cell r="C253">
            <v>42.875</v>
          </cell>
        </row>
        <row r="254">
          <cell r="B254">
            <v>201.15</v>
          </cell>
          <cell r="C254">
            <v>43.25</v>
          </cell>
        </row>
        <row r="255">
          <cell r="B255">
            <v>201.17500000000001</v>
          </cell>
          <cell r="C255">
            <v>43.625</v>
          </cell>
        </row>
        <row r="256">
          <cell r="B256">
            <v>201.2</v>
          </cell>
          <cell r="C256">
            <v>44</v>
          </cell>
        </row>
        <row r="257">
          <cell r="B257">
            <v>201.22499999999999</v>
          </cell>
          <cell r="C257">
            <v>44.375</v>
          </cell>
        </row>
        <row r="258">
          <cell r="B258">
            <v>201.25</v>
          </cell>
          <cell r="C258">
            <v>44.75</v>
          </cell>
        </row>
        <row r="259">
          <cell r="B259">
            <v>201.27500000000001</v>
          </cell>
          <cell r="C259">
            <v>45.125</v>
          </cell>
        </row>
        <row r="260">
          <cell r="B260">
            <v>201.3</v>
          </cell>
          <cell r="C260">
            <v>45.5</v>
          </cell>
        </row>
        <row r="261">
          <cell r="B261">
            <v>201.32499999999999</v>
          </cell>
          <cell r="C261">
            <v>45.875</v>
          </cell>
        </row>
        <row r="262">
          <cell r="B262">
            <v>201.35</v>
          </cell>
          <cell r="C262">
            <v>46.25</v>
          </cell>
        </row>
        <row r="263">
          <cell r="B263">
            <v>201.375</v>
          </cell>
          <cell r="C263">
            <v>46.625</v>
          </cell>
        </row>
        <row r="264">
          <cell r="B264">
            <v>201.4</v>
          </cell>
          <cell r="C264">
            <v>47</v>
          </cell>
        </row>
        <row r="265">
          <cell r="B265">
            <v>201.42500000000001</v>
          </cell>
          <cell r="C265">
            <v>47.375</v>
          </cell>
        </row>
        <row r="266">
          <cell r="B266">
            <v>201.45</v>
          </cell>
          <cell r="C266">
            <v>47.75</v>
          </cell>
        </row>
        <row r="267">
          <cell r="B267">
            <v>201.47499999999999</v>
          </cell>
          <cell r="C267">
            <v>48.125</v>
          </cell>
        </row>
        <row r="268">
          <cell r="B268">
            <v>201.5</v>
          </cell>
          <cell r="C268">
            <v>48.5</v>
          </cell>
        </row>
        <row r="269">
          <cell r="B269">
            <v>201.52500000000001</v>
          </cell>
          <cell r="C269">
            <v>48.924999999999997</v>
          </cell>
        </row>
        <row r="270">
          <cell r="B270">
            <v>201.55</v>
          </cell>
          <cell r="C270">
            <v>49.35</v>
          </cell>
        </row>
        <row r="271">
          <cell r="B271">
            <v>201.57499999999999</v>
          </cell>
          <cell r="C271">
            <v>49.774999999999999</v>
          </cell>
        </row>
        <row r="272">
          <cell r="B272">
            <v>201.6</v>
          </cell>
          <cell r="C272">
            <v>50.2</v>
          </cell>
        </row>
        <row r="273">
          <cell r="B273">
            <v>201.625</v>
          </cell>
          <cell r="C273">
            <v>50.625</v>
          </cell>
        </row>
        <row r="274">
          <cell r="B274">
            <v>201.65</v>
          </cell>
          <cell r="C274">
            <v>51.05</v>
          </cell>
        </row>
        <row r="275">
          <cell r="B275">
            <v>201.67500000000001</v>
          </cell>
          <cell r="C275">
            <v>51.475000000000001</v>
          </cell>
        </row>
        <row r="276">
          <cell r="B276">
            <v>201.7</v>
          </cell>
          <cell r="C276">
            <v>51.9</v>
          </cell>
        </row>
        <row r="277">
          <cell r="B277">
            <v>201.72499999999999</v>
          </cell>
          <cell r="C277">
            <v>52.325000000000003</v>
          </cell>
        </row>
        <row r="278">
          <cell r="B278">
            <v>201.75</v>
          </cell>
          <cell r="C278">
            <v>52.75</v>
          </cell>
        </row>
        <row r="279">
          <cell r="B279">
            <v>201.77500000000001</v>
          </cell>
          <cell r="C279">
            <v>53.174999999999997</v>
          </cell>
        </row>
        <row r="280">
          <cell r="B280">
            <v>201.8</v>
          </cell>
          <cell r="C280">
            <v>53.6</v>
          </cell>
        </row>
        <row r="281">
          <cell r="B281">
            <v>201.82499999999999</v>
          </cell>
          <cell r="C281">
            <v>54.024999999999999</v>
          </cell>
        </row>
        <row r="282">
          <cell r="B282">
            <v>201.85</v>
          </cell>
          <cell r="C282">
            <v>54.45</v>
          </cell>
        </row>
        <row r="283">
          <cell r="B283">
            <v>201.875</v>
          </cell>
          <cell r="C283">
            <v>54.875</v>
          </cell>
        </row>
        <row r="284">
          <cell r="B284">
            <v>201.9</v>
          </cell>
          <cell r="C284">
            <v>55.3</v>
          </cell>
        </row>
        <row r="285">
          <cell r="B285">
            <v>201.92500000000001</v>
          </cell>
          <cell r="C285">
            <v>55.725000000000001</v>
          </cell>
        </row>
        <row r="286">
          <cell r="B286">
            <v>201.95</v>
          </cell>
          <cell r="C286">
            <v>56.15</v>
          </cell>
        </row>
        <row r="287">
          <cell r="B287">
            <v>201.97499999999999</v>
          </cell>
          <cell r="C287">
            <v>56.575000000000003</v>
          </cell>
        </row>
        <row r="288">
          <cell r="B288">
            <v>202</v>
          </cell>
          <cell r="C288">
            <v>57</v>
          </cell>
        </row>
        <row r="289">
          <cell r="B289">
            <v>202.02500000000001</v>
          </cell>
          <cell r="C289">
            <v>57.475000000000001</v>
          </cell>
        </row>
        <row r="290">
          <cell r="B290">
            <v>202.05</v>
          </cell>
          <cell r="C290">
            <v>57.95</v>
          </cell>
        </row>
        <row r="291">
          <cell r="B291">
            <v>202.07499999999999</v>
          </cell>
          <cell r="C291">
            <v>58.424999999999997</v>
          </cell>
        </row>
        <row r="292">
          <cell r="B292">
            <v>202.1</v>
          </cell>
          <cell r="C292">
            <v>58.9</v>
          </cell>
        </row>
        <row r="293">
          <cell r="B293">
            <v>202.125</v>
          </cell>
          <cell r="C293">
            <v>59.375</v>
          </cell>
        </row>
        <row r="294">
          <cell r="B294">
            <v>202.15</v>
          </cell>
          <cell r="C294">
            <v>59.85</v>
          </cell>
        </row>
        <row r="295">
          <cell r="B295">
            <v>202.17500000000001</v>
          </cell>
          <cell r="C295">
            <v>60.325000000000003</v>
          </cell>
        </row>
        <row r="296">
          <cell r="B296">
            <v>202.2</v>
          </cell>
          <cell r="C296">
            <v>60.8</v>
          </cell>
        </row>
        <row r="297">
          <cell r="B297">
            <v>202.22499999999999</v>
          </cell>
          <cell r="C297">
            <v>61.274999999999999</v>
          </cell>
        </row>
        <row r="298">
          <cell r="B298">
            <v>202.25</v>
          </cell>
          <cell r="C298">
            <v>61.75</v>
          </cell>
        </row>
        <row r="299">
          <cell r="B299">
            <v>202.27500000000001</v>
          </cell>
          <cell r="C299">
            <v>62.225000000000001</v>
          </cell>
        </row>
        <row r="300">
          <cell r="B300">
            <v>202.3</v>
          </cell>
          <cell r="C300">
            <v>62.7</v>
          </cell>
        </row>
        <row r="301">
          <cell r="B301">
            <v>202.32499999999999</v>
          </cell>
          <cell r="C301">
            <v>63.174999999999997</v>
          </cell>
        </row>
        <row r="302">
          <cell r="B302">
            <v>202.35</v>
          </cell>
          <cell r="C302">
            <v>63.65</v>
          </cell>
        </row>
        <row r="303">
          <cell r="B303">
            <v>202.375</v>
          </cell>
          <cell r="C303">
            <v>64.125</v>
          </cell>
        </row>
        <row r="304">
          <cell r="B304">
            <v>202.4</v>
          </cell>
          <cell r="C304">
            <v>64.599999999999994</v>
          </cell>
        </row>
        <row r="305">
          <cell r="B305">
            <v>202.42500000000001</v>
          </cell>
          <cell r="C305">
            <v>65.075000000000003</v>
          </cell>
        </row>
        <row r="306">
          <cell r="B306">
            <v>202.45</v>
          </cell>
          <cell r="C306">
            <v>65.55</v>
          </cell>
        </row>
        <row r="307">
          <cell r="B307">
            <v>202.47499999999999</v>
          </cell>
          <cell r="C307">
            <v>66.025000000000006</v>
          </cell>
        </row>
        <row r="308">
          <cell r="B308">
            <v>202.5</v>
          </cell>
          <cell r="C308">
            <v>66.5</v>
          </cell>
        </row>
        <row r="309">
          <cell r="B309">
            <v>202.52500000000001</v>
          </cell>
          <cell r="C309">
            <v>67.099999999999994</v>
          </cell>
        </row>
        <row r="310">
          <cell r="B310">
            <v>202.55</v>
          </cell>
          <cell r="C310">
            <v>67.7</v>
          </cell>
        </row>
        <row r="311">
          <cell r="B311">
            <v>202.57499999999999</v>
          </cell>
          <cell r="C311">
            <v>68.3</v>
          </cell>
        </row>
        <row r="312">
          <cell r="B312">
            <v>202.6</v>
          </cell>
          <cell r="C312">
            <v>68.900000000000006</v>
          </cell>
        </row>
        <row r="313">
          <cell r="B313">
            <v>202.625</v>
          </cell>
          <cell r="C313">
            <v>69.5</v>
          </cell>
        </row>
        <row r="314">
          <cell r="B314">
            <v>202.65</v>
          </cell>
          <cell r="C314">
            <v>70.099999999999994</v>
          </cell>
        </row>
        <row r="315">
          <cell r="B315">
            <v>202.67500000000001</v>
          </cell>
          <cell r="C315">
            <v>70.7</v>
          </cell>
        </row>
        <row r="316">
          <cell r="B316">
            <v>202.7</v>
          </cell>
          <cell r="C316">
            <v>71.3</v>
          </cell>
        </row>
        <row r="317">
          <cell r="B317">
            <v>202.72499999999999</v>
          </cell>
          <cell r="C317">
            <v>71.900000000000006</v>
          </cell>
        </row>
        <row r="318">
          <cell r="B318">
            <v>202.75</v>
          </cell>
          <cell r="C318">
            <v>72.5</v>
          </cell>
        </row>
        <row r="319">
          <cell r="B319">
            <v>202.77500000000001</v>
          </cell>
          <cell r="C319">
            <v>73.099999999999994</v>
          </cell>
        </row>
        <row r="320">
          <cell r="B320">
            <v>202.8</v>
          </cell>
          <cell r="C320">
            <v>73.7</v>
          </cell>
        </row>
        <row r="321">
          <cell r="B321">
            <v>202.82499999999999</v>
          </cell>
          <cell r="C321">
            <v>74.3</v>
          </cell>
        </row>
        <row r="322">
          <cell r="B322">
            <v>202.85</v>
          </cell>
          <cell r="C322">
            <v>74.900000000000006</v>
          </cell>
        </row>
        <row r="323">
          <cell r="B323">
            <v>202.875</v>
          </cell>
          <cell r="C323">
            <v>75.5</v>
          </cell>
        </row>
        <row r="324">
          <cell r="B324">
            <v>202.9</v>
          </cell>
          <cell r="C324">
            <v>76.099999999999994</v>
          </cell>
        </row>
        <row r="325">
          <cell r="B325">
            <v>202.92500000000001</v>
          </cell>
          <cell r="C325">
            <v>76.7</v>
          </cell>
        </row>
        <row r="326">
          <cell r="B326">
            <v>202.95</v>
          </cell>
          <cell r="C326">
            <v>77.3</v>
          </cell>
        </row>
        <row r="327">
          <cell r="B327">
            <v>202.97499999999999</v>
          </cell>
          <cell r="C327">
            <v>77.900000000000006</v>
          </cell>
        </row>
        <row r="328">
          <cell r="B328">
            <v>203</v>
          </cell>
          <cell r="C328">
            <v>78.5</v>
          </cell>
        </row>
        <row r="329">
          <cell r="B329">
            <v>203.02500000000001</v>
          </cell>
          <cell r="C329">
            <v>79.075000000000003</v>
          </cell>
        </row>
        <row r="330">
          <cell r="B330">
            <v>203.05</v>
          </cell>
          <cell r="C330">
            <v>79.650000000000006</v>
          </cell>
        </row>
        <row r="331">
          <cell r="B331">
            <v>203.07499999999999</v>
          </cell>
          <cell r="C331">
            <v>80.224999999999994</v>
          </cell>
        </row>
        <row r="332">
          <cell r="B332">
            <v>203.1</v>
          </cell>
          <cell r="C332">
            <v>80.8</v>
          </cell>
        </row>
        <row r="333">
          <cell r="B333">
            <v>203.125</v>
          </cell>
          <cell r="C333">
            <v>81.375</v>
          </cell>
        </row>
        <row r="334">
          <cell r="B334">
            <v>203.15</v>
          </cell>
          <cell r="C334">
            <v>81.95</v>
          </cell>
        </row>
        <row r="335">
          <cell r="B335">
            <v>203.17500000000001</v>
          </cell>
          <cell r="C335">
            <v>82.525000000000006</v>
          </cell>
        </row>
        <row r="336">
          <cell r="B336">
            <v>203.2</v>
          </cell>
          <cell r="C336">
            <v>83.1</v>
          </cell>
        </row>
        <row r="337">
          <cell r="B337">
            <v>203.22499999999999</v>
          </cell>
          <cell r="C337">
            <v>83.674999999999997</v>
          </cell>
        </row>
        <row r="338">
          <cell r="B338">
            <v>203.25</v>
          </cell>
          <cell r="C338">
            <v>84.25</v>
          </cell>
        </row>
        <row r="339">
          <cell r="B339">
            <v>203.27500000000001</v>
          </cell>
          <cell r="C339">
            <v>84.825000000000003</v>
          </cell>
        </row>
        <row r="340">
          <cell r="B340">
            <v>203.3</v>
          </cell>
          <cell r="C340">
            <v>85.4</v>
          </cell>
        </row>
        <row r="341">
          <cell r="B341">
            <v>203.32499999999999</v>
          </cell>
          <cell r="C341">
            <v>85.974999999999994</v>
          </cell>
        </row>
        <row r="342">
          <cell r="B342">
            <v>203.35</v>
          </cell>
          <cell r="C342">
            <v>86.55</v>
          </cell>
        </row>
        <row r="343">
          <cell r="B343">
            <v>203.375</v>
          </cell>
          <cell r="C343">
            <v>87.125</v>
          </cell>
        </row>
        <row r="344">
          <cell r="B344">
            <v>203.4</v>
          </cell>
          <cell r="C344">
            <v>87.7</v>
          </cell>
        </row>
        <row r="345">
          <cell r="B345">
            <v>203.42500000000001</v>
          </cell>
          <cell r="C345">
            <v>88.275000000000006</v>
          </cell>
        </row>
        <row r="346">
          <cell r="B346">
            <v>203.45</v>
          </cell>
          <cell r="C346">
            <v>88.85</v>
          </cell>
        </row>
        <row r="347">
          <cell r="B347">
            <v>203.47499999999999</v>
          </cell>
          <cell r="C347">
            <v>89.424999999999997</v>
          </cell>
        </row>
        <row r="348">
          <cell r="B348">
            <v>203.5</v>
          </cell>
          <cell r="C348">
            <v>90</v>
          </cell>
        </row>
        <row r="349">
          <cell r="B349">
            <v>203.52500000000001</v>
          </cell>
          <cell r="C349">
            <v>90.8</v>
          </cell>
        </row>
        <row r="350">
          <cell r="B350">
            <v>203.55</v>
          </cell>
          <cell r="C350">
            <v>91.6</v>
          </cell>
        </row>
        <row r="351">
          <cell r="B351">
            <v>203.57499999999999</v>
          </cell>
          <cell r="C351">
            <v>92.4</v>
          </cell>
        </row>
        <row r="352">
          <cell r="B352">
            <v>203.6</v>
          </cell>
          <cell r="C352">
            <v>93.2</v>
          </cell>
        </row>
        <row r="353">
          <cell r="B353">
            <v>203.625</v>
          </cell>
          <cell r="C353">
            <v>94</v>
          </cell>
        </row>
        <row r="354">
          <cell r="B354">
            <v>203.65</v>
          </cell>
          <cell r="C354">
            <v>94.8</v>
          </cell>
        </row>
        <row r="355">
          <cell r="B355">
            <v>203.67500000000001</v>
          </cell>
          <cell r="C355">
            <v>95.6</v>
          </cell>
        </row>
        <row r="356">
          <cell r="B356">
            <v>203.7</v>
          </cell>
          <cell r="C356">
            <v>96.4</v>
          </cell>
        </row>
        <row r="357">
          <cell r="B357">
            <v>203.72499999999999</v>
          </cell>
          <cell r="C357">
            <v>97.2</v>
          </cell>
        </row>
        <row r="358">
          <cell r="B358">
            <v>203.75</v>
          </cell>
          <cell r="C358">
            <v>98</v>
          </cell>
        </row>
        <row r="359">
          <cell r="B359">
            <v>203.77500000000001</v>
          </cell>
          <cell r="C359">
            <v>98.8</v>
          </cell>
        </row>
        <row r="360">
          <cell r="B360">
            <v>203.8</v>
          </cell>
          <cell r="C360">
            <v>99.6</v>
          </cell>
        </row>
        <row r="361">
          <cell r="B361">
            <v>203.82499999999999</v>
          </cell>
          <cell r="C361">
            <v>100.4</v>
          </cell>
        </row>
        <row r="362">
          <cell r="B362">
            <v>203.85</v>
          </cell>
          <cell r="C362">
            <v>101.2</v>
          </cell>
        </row>
        <row r="363">
          <cell r="B363">
            <v>203.875</v>
          </cell>
          <cell r="C363">
            <v>102</v>
          </cell>
        </row>
        <row r="364">
          <cell r="B364">
            <v>203.9</v>
          </cell>
          <cell r="C364">
            <v>102.8</v>
          </cell>
        </row>
        <row r="365">
          <cell r="B365">
            <v>203.92500000000001</v>
          </cell>
          <cell r="C365">
            <v>103.6</v>
          </cell>
        </row>
        <row r="366">
          <cell r="B366">
            <v>203.95</v>
          </cell>
          <cell r="C366">
            <v>104.4</v>
          </cell>
        </row>
        <row r="367">
          <cell r="B367">
            <v>203.97499999999999</v>
          </cell>
          <cell r="C367">
            <v>105.2</v>
          </cell>
        </row>
        <row r="368">
          <cell r="B368">
            <v>204</v>
          </cell>
          <cell r="C368">
            <v>106</v>
          </cell>
        </row>
        <row r="369">
          <cell r="B369">
            <v>204.02500000000001</v>
          </cell>
          <cell r="C369">
            <v>106.825</v>
          </cell>
        </row>
        <row r="370">
          <cell r="B370">
            <v>204.05</v>
          </cell>
          <cell r="C370">
            <v>107.65</v>
          </cell>
        </row>
        <row r="371">
          <cell r="B371">
            <v>204.07499999999999</v>
          </cell>
          <cell r="C371">
            <v>108.47499999999999</v>
          </cell>
        </row>
        <row r="372">
          <cell r="B372">
            <v>204.1</v>
          </cell>
          <cell r="C372">
            <v>109.3</v>
          </cell>
        </row>
        <row r="373">
          <cell r="B373">
            <v>204.125</v>
          </cell>
          <cell r="C373">
            <v>110.125</v>
          </cell>
        </row>
        <row r="374">
          <cell r="B374">
            <v>204.15</v>
          </cell>
          <cell r="C374">
            <v>110.95</v>
          </cell>
        </row>
        <row r="375">
          <cell r="B375">
            <v>204.17500000000001</v>
          </cell>
          <cell r="C375">
            <v>111.77500000000001</v>
          </cell>
        </row>
        <row r="376">
          <cell r="B376">
            <v>204.2</v>
          </cell>
          <cell r="C376">
            <v>112.6</v>
          </cell>
        </row>
        <row r="377">
          <cell r="B377">
            <v>204.22499999999999</v>
          </cell>
          <cell r="C377">
            <v>113.425</v>
          </cell>
        </row>
        <row r="378">
          <cell r="B378">
            <v>204.25</v>
          </cell>
          <cell r="C378">
            <v>114.25</v>
          </cell>
        </row>
        <row r="379">
          <cell r="B379">
            <v>204.27500000000001</v>
          </cell>
          <cell r="C379">
            <v>115.075</v>
          </cell>
        </row>
        <row r="380">
          <cell r="B380">
            <v>204.3</v>
          </cell>
          <cell r="C380">
            <v>115.9</v>
          </cell>
        </row>
        <row r="381">
          <cell r="B381">
            <v>204.32499999999999</v>
          </cell>
          <cell r="C381">
            <v>116.72499999999999</v>
          </cell>
        </row>
        <row r="382">
          <cell r="B382">
            <v>204.35</v>
          </cell>
          <cell r="C382">
            <v>117.55</v>
          </cell>
        </row>
        <row r="383">
          <cell r="B383">
            <v>204.375</v>
          </cell>
          <cell r="C383">
            <v>118.375</v>
          </cell>
        </row>
        <row r="384">
          <cell r="B384">
            <v>204.4</v>
          </cell>
          <cell r="C384">
            <v>119.2</v>
          </cell>
        </row>
        <row r="385">
          <cell r="B385">
            <v>204.42500000000001</v>
          </cell>
          <cell r="C385">
            <v>120.02500000000001</v>
          </cell>
        </row>
        <row r="386">
          <cell r="B386">
            <v>204.45</v>
          </cell>
          <cell r="C386">
            <v>120.85</v>
          </cell>
        </row>
        <row r="387">
          <cell r="B387">
            <v>204.47499999999999</v>
          </cell>
          <cell r="C387">
            <v>121.675</v>
          </cell>
        </row>
        <row r="388">
          <cell r="B388">
            <v>204.5</v>
          </cell>
          <cell r="C388">
            <v>122.5</v>
          </cell>
        </row>
        <row r="389">
          <cell r="B389">
            <v>204.52500000000001</v>
          </cell>
          <cell r="C389">
            <v>123.375</v>
          </cell>
        </row>
        <row r="390">
          <cell r="B390">
            <v>204.55</v>
          </cell>
          <cell r="C390">
            <v>124.25</v>
          </cell>
        </row>
        <row r="391">
          <cell r="B391">
            <v>204.57499999999999</v>
          </cell>
          <cell r="C391">
            <v>125.125</v>
          </cell>
        </row>
        <row r="392">
          <cell r="B392">
            <v>204.6</v>
          </cell>
          <cell r="C392">
            <v>126</v>
          </cell>
        </row>
        <row r="393">
          <cell r="B393">
            <v>204.625</v>
          </cell>
          <cell r="C393">
            <v>126.875</v>
          </cell>
        </row>
        <row r="394">
          <cell r="B394">
            <v>204.65</v>
          </cell>
          <cell r="C394">
            <v>127.75</v>
          </cell>
        </row>
        <row r="395">
          <cell r="B395">
            <v>204.67500000000001</v>
          </cell>
          <cell r="C395">
            <v>128.625</v>
          </cell>
        </row>
        <row r="396">
          <cell r="B396">
            <v>204.7</v>
          </cell>
          <cell r="C396">
            <v>129.5</v>
          </cell>
        </row>
        <row r="397">
          <cell r="B397">
            <v>204.72499999999999</v>
          </cell>
          <cell r="C397">
            <v>130.375</v>
          </cell>
        </row>
        <row r="398">
          <cell r="B398">
            <v>204.75</v>
          </cell>
          <cell r="C398">
            <v>131.25</v>
          </cell>
        </row>
        <row r="399">
          <cell r="B399">
            <v>204.77500000000001</v>
          </cell>
          <cell r="C399">
            <v>132.125</v>
          </cell>
        </row>
        <row r="400">
          <cell r="B400">
            <v>204.8</v>
          </cell>
          <cell r="C400">
            <v>133</v>
          </cell>
        </row>
        <row r="401">
          <cell r="B401">
            <v>204.82499999999999</v>
          </cell>
          <cell r="C401">
            <v>133.875</v>
          </cell>
        </row>
        <row r="402">
          <cell r="B402">
            <v>204.85</v>
          </cell>
          <cell r="C402">
            <v>134.75</v>
          </cell>
        </row>
        <row r="403">
          <cell r="B403">
            <v>204.875</v>
          </cell>
          <cell r="C403">
            <v>135.625</v>
          </cell>
        </row>
        <row r="404">
          <cell r="B404">
            <v>204.9</v>
          </cell>
          <cell r="C404">
            <v>136.5</v>
          </cell>
        </row>
        <row r="405">
          <cell r="B405">
            <v>204.92500000000001</v>
          </cell>
          <cell r="C405">
            <v>137.375</v>
          </cell>
        </row>
        <row r="406">
          <cell r="B406">
            <v>204.95</v>
          </cell>
          <cell r="C406">
            <v>138.25</v>
          </cell>
        </row>
        <row r="407">
          <cell r="B407">
            <v>204.97499999999999</v>
          </cell>
          <cell r="C407">
            <v>139.125</v>
          </cell>
        </row>
        <row r="408">
          <cell r="B408">
            <v>205</v>
          </cell>
          <cell r="C408">
            <v>140</v>
          </cell>
        </row>
        <row r="409">
          <cell r="B409">
            <v>205.02500000000001</v>
          </cell>
          <cell r="C409">
            <v>141</v>
          </cell>
        </row>
        <row r="410">
          <cell r="B410">
            <v>205.05</v>
          </cell>
          <cell r="C410">
            <v>142</v>
          </cell>
        </row>
        <row r="411">
          <cell r="B411">
            <v>205.07499999999999</v>
          </cell>
          <cell r="C411">
            <v>143</v>
          </cell>
        </row>
        <row r="412">
          <cell r="B412">
            <v>205.1</v>
          </cell>
          <cell r="C412">
            <v>144</v>
          </cell>
        </row>
        <row r="413">
          <cell r="B413">
            <v>205.125</v>
          </cell>
          <cell r="C413">
            <v>145</v>
          </cell>
        </row>
        <row r="414">
          <cell r="B414">
            <v>205.15</v>
          </cell>
          <cell r="C414">
            <v>146</v>
          </cell>
        </row>
        <row r="415">
          <cell r="B415">
            <v>205.17500000000001</v>
          </cell>
          <cell r="C415">
            <v>147</v>
          </cell>
        </row>
        <row r="416">
          <cell r="B416">
            <v>205.2</v>
          </cell>
          <cell r="C416">
            <v>148</v>
          </cell>
        </row>
        <row r="417">
          <cell r="B417">
            <v>205.22499999999999</v>
          </cell>
          <cell r="C417">
            <v>149</v>
          </cell>
        </row>
        <row r="418">
          <cell r="B418">
            <v>205.25</v>
          </cell>
          <cell r="C418">
            <v>150</v>
          </cell>
        </row>
        <row r="419">
          <cell r="B419">
            <v>205.27500000000001</v>
          </cell>
          <cell r="C419">
            <v>151</v>
          </cell>
        </row>
        <row r="420">
          <cell r="B420">
            <v>205.3</v>
          </cell>
          <cell r="C420">
            <v>152</v>
          </cell>
        </row>
        <row r="421">
          <cell r="B421">
            <v>205.32499999999999</v>
          </cell>
          <cell r="C421">
            <v>153</v>
          </cell>
        </row>
        <row r="422">
          <cell r="B422">
            <v>205.35</v>
          </cell>
          <cell r="C422">
            <v>154</v>
          </cell>
        </row>
        <row r="423">
          <cell r="B423">
            <v>205.375</v>
          </cell>
          <cell r="C423">
            <v>155</v>
          </cell>
        </row>
        <row r="424">
          <cell r="B424">
            <v>205.4</v>
          </cell>
          <cell r="C424">
            <v>156</v>
          </cell>
        </row>
        <row r="425">
          <cell r="B425">
            <v>205.42500000000001</v>
          </cell>
          <cell r="C425">
            <v>157</v>
          </cell>
        </row>
        <row r="426">
          <cell r="B426">
            <v>205.45</v>
          </cell>
          <cell r="C426">
            <v>158</v>
          </cell>
        </row>
        <row r="427">
          <cell r="B427">
            <v>205.47499999999999</v>
          </cell>
          <cell r="C427">
            <v>159</v>
          </cell>
        </row>
        <row r="428">
          <cell r="B428">
            <v>205.5</v>
          </cell>
          <cell r="C428">
            <v>160</v>
          </cell>
        </row>
        <row r="429">
          <cell r="B429">
            <v>205.52500000000001</v>
          </cell>
          <cell r="C429">
            <v>161</v>
          </cell>
        </row>
        <row r="430">
          <cell r="B430">
            <v>205.55</v>
          </cell>
          <cell r="C430">
            <v>162</v>
          </cell>
        </row>
        <row r="431">
          <cell r="B431">
            <v>205.57499999999999</v>
          </cell>
          <cell r="C431">
            <v>163</v>
          </cell>
        </row>
        <row r="432">
          <cell r="B432">
            <v>205.6</v>
          </cell>
          <cell r="C432">
            <v>164</v>
          </cell>
        </row>
        <row r="433">
          <cell r="B433">
            <v>205.625</v>
          </cell>
          <cell r="C433">
            <v>165</v>
          </cell>
        </row>
        <row r="434">
          <cell r="B434">
            <v>205.65</v>
          </cell>
          <cell r="C434">
            <v>166</v>
          </cell>
        </row>
        <row r="435">
          <cell r="B435">
            <v>205.67500000000001</v>
          </cell>
          <cell r="C435">
            <v>167</v>
          </cell>
        </row>
        <row r="436">
          <cell r="B436">
            <v>205.7</v>
          </cell>
          <cell r="C436">
            <v>168</v>
          </cell>
        </row>
        <row r="437">
          <cell r="B437">
            <v>205.72499999999999</v>
          </cell>
          <cell r="C437">
            <v>169</v>
          </cell>
        </row>
        <row r="438">
          <cell r="B438">
            <v>205.75</v>
          </cell>
          <cell r="C438">
            <v>170</v>
          </cell>
        </row>
        <row r="439">
          <cell r="B439">
            <v>205.77500000000001</v>
          </cell>
          <cell r="C439">
            <v>171</v>
          </cell>
        </row>
        <row r="440">
          <cell r="B440">
            <v>205.8</v>
          </cell>
          <cell r="C440">
            <v>172</v>
          </cell>
        </row>
        <row r="441">
          <cell r="B441">
            <v>205.82499999999999</v>
          </cell>
          <cell r="C441">
            <v>173</v>
          </cell>
        </row>
        <row r="442">
          <cell r="B442">
            <v>205.85</v>
          </cell>
          <cell r="C442">
            <v>174</v>
          </cell>
        </row>
        <row r="443">
          <cell r="B443">
            <v>205.875</v>
          </cell>
          <cell r="C443">
            <v>175</v>
          </cell>
        </row>
        <row r="444">
          <cell r="B444">
            <v>205.9</v>
          </cell>
          <cell r="C444">
            <v>176</v>
          </cell>
        </row>
        <row r="445">
          <cell r="B445">
            <v>205.92500000000001</v>
          </cell>
          <cell r="C445">
            <v>177</v>
          </cell>
        </row>
        <row r="446">
          <cell r="B446">
            <v>205.95</v>
          </cell>
          <cell r="C446">
            <v>178</v>
          </cell>
        </row>
        <row r="447">
          <cell r="B447">
            <v>205.97499999999999</v>
          </cell>
          <cell r="C447">
            <v>179</v>
          </cell>
        </row>
        <row r="448">
          <cell r="B448">
            <v>206</v>
          </cell>
          <cell r="C448">
            <v>180</v>
          </cell>
        </row>
        <row r="449">
          <cell r="B449">
            <v>206.02500000000001</v>
          </cell>
          <cell r="C449">
            <v>181.15</v>
          </cell>
        </row>
        <row r="450">
          <cell r="B450">
            <v>206.05</v>
          </cell>
          <cell r="C450">
            <v>182.3</v>
          </cell>
        </row>
        <row r="451">
          <cell r="B451">
            <v>206.07499999999999</v>
          </cell>
          <cell r="C451">
            <v>183.45</v>
          </cell>
        </row>
        <row r="452">
          <cell r="B452">
            <v>206.1</v>
          </cell>
          <cell r="C452">
            <v>184.6</v>
          </cell>
        </row>
        <row r="453">
          <cell r="B453">
            <v>206.125</v>
          </cell>
          <cell r="C453">
            <v>185.75</v>
          </cell>
        </row>
        <row r="454">
          <cell r="B454">
            <v>206.15</v>
          </cell>
          <cell r="C454">
            <v>186.9</v>
          </cell>
        </row>
        <row r="455">
          <cell r="B455">
            <v>206.17500000000001</v>
          </cell>
          <cell r="C455">
            <v>188.05</v>
          </cell>
        </row>
        <row r="456">
          <cell r="B456">
            <v>206.2</v>
          </cell>
          <cell r="C456">
            <v>189.2</v>
          </cell>
        </row>
        <row r="457">
          <cell r="B457">
            <v>206.22499999999999</v>
          </cell>
          <cell r="C457">
            <v>190.35</v>
          </cell>
        </row>
        <row r="458">
          <cell r="B458">
            <v>206.25</v>
          </cell>
          <cell r="C458">
            <v>191.5</v>
          </cell>
        </row>
        <row r="459">
          <cell r="B459">
            <v>206.27500000000001</v>
          </cell>
          <cell r="C459">
            <v>192.65</v>
          </cell>
        </row>
        <row r="460">
          <cell r="B460">
            <v>206.3</v>
          </cell>
          <cell r="C460">
            <v>193.8</v>
          </cell>
        </row>
        <row r="461">
          <cell r="B461">
            <v>206.32499999999999</v>
          </cell>
          <cell r="C461">
            <v>194.95</v>
          </cell>
        </row>
        <row r="462">
          <cell r="B462">
            <v>206.35</v>
          </cell>
          <cell r="C462">
            <v>196.1</v>
          </cell>
        </row>
        <row r="463">
          <cell r="B463">
            <v>206.375</v>
          </cell>
          <cell r="C463">
            <v>197.25</v>
          </cell>
        </row>
        <row r="464">
          <cell r="B464">
            <v>206.4</v>
          </cell>
          <cell r="C464">
            <v>198.4</v>
          </cell>
        </row>
        <row r="465">
          <cell r="B465">
            <v>206.42500000000001</v>
          </cell>
          <cell r="C465">
            <v>199.55</v>
          </cell>
        </row>
        <row r="466">
          <cell r="B466">
            <v>206.45</v>
          </cell>
          <cell r="C466">
            <v>200.7</v>
          </cell>
        </row>
        <row r="467">
          <cell r="B467">
            <v>206.47499999999999</v>
          </cell>
          <cell r="C467">
            <v>201.85</v>
          </cell>
        </row>
        <row r="468">
          <cell r="B468">
            <v>206.5</v>
          </cell>
          <cell r="C468">
            <v>203</v>
          </cell>
        </row>
        <row r="469">
          <cell r="B469">
            <v>206.52500000000001</v>
          </cell>
          <cell r="C469">
            <v>204.17500000000001</v>
          </cell>
        </row>
        <row r="470">
          <cell r="B470">
            <v>206.55</v>
          </cell>
          <cell r="C470">
            <v>205.35</v>
          </cell>
        </row>
        <row r="471">
          <cell r="B471">
            <v>206.57499999999999</v>
          </cell>
          <cell r="C471">
            <v>206.52500000000001</v>
          </cell>
        </row>
        <row r="472">
          <cell r="B472">
            <v>206.6</v>
          </cell>
          <cell r="C472">
            <v>207.7</v>
          </cell>
        </row>
        <row r="473">
          <cell r="B473">
            <v>206.625</v>
          </cell>
          <cell r="C473">
            <v>208.875</v>
          </cell>
        </row>
        <row r="474">
          <cell r="B474">
            <v>206.65</v>
          </cell>
          <cell r="C474">
            <v>210.05</v>
          </cell>
        </row>
        <row r="475">
          <cell r="B475">
            <v>206.67500000000001</v>
          </cell>
          <cell r="C475">
            <v>211.22499999999999</v>
          </cell>
        </row>
        <row r="476">
          <cell r="B476">
            <v>206.7</v>
          </cell>
          <cell r="C476">
            <v>212.4</v>
          </cell>
        </row>
        <row r="477">
          <cell r="B477">
            <v>206.72499999999999</v>
          </cell>
          <cell r="C477">
            <v>213.57499999999999</v>
          </cell>
        </row>
        <row r="478">
          <cell r="B478">
            <v>206.75</v>
          </cell>
          <cell r="C478">
            <v>214.75</v>
          </cell>
        </row>
        <row r="479">
          <cell r="B479">
            <v>206.77500000000001</v>
          </cell>
          <cell r="C479">
            <v>215.92500000000001</v>
          </cell>
        </row>
        <row r="480">
          <cell r="B480">
            <v>206.8</v>
          </cell>
          <cell r="C480">
            <v>217.1</v>
          </cell>
        </row>
        <row r="481">
          <cell r="B481">
            <v>206.82499999999999</v>
          </cell>
          <cell r="C481">
            <v>218.27500000000001</v>
          </cell>
        </row>
        <row r="482">
          <cell r="B482">
            <v>206.85</v>
          </cell>
          <cell r="C482">
            <v>219.45</v>
          </cell>
        </row>
        <row r="483">
          <cell r="B483">
            <v>206.875</v>
          </cell>
          <cell r="C483">
            <v>220.625</v>
          </cell>
        </row>
        <row r="484">
          <cell r="B484">
            <v>206.9</v>
          </cell>
          <cell r="C484">
            <v>221.8</v>
          </cell>
        </row>
        <row r="485">
          <cell r="B485">
            <v>206.92500000000001</v>
          </cell>
          <cell r="C485">
            <v>222.97499999999999</v>
          </cell>
        </row>
        <row r="486">
          <cell r="B486">
            <v>206.95</v>
          </cell>
          <cell r="C486">
            <v>224.15</v>
          </cell>
        </row>
        <row r="487">
          <cell r="B487">
            <v>206.97499999999999</v>
          </cell>
          <cell r="C487">
            <v>225.32499999999999</v>
          </cell>
        </row>
        <row r="488">
          <cell r="B488">
            <v>207</v>
          </cell>
          <cell r="C488">
            <v>226.5</v>
          </cell>
        </row>
        <row r="489">
          <cell r="B489">
            <v>207.02500000000001</v>
          </cell>
          <cell r="C489">
            <v>227.8</v>
          </cell>
        </row>
        <row r="490">
          <cell r="B490">
            <v>207.05</v>
          </cell>
          <cell r="C490">
            <v>229.1</v>
          </cell>
        </row>
        <row r="491">
          <cell r="B491">
            <v>207.07499999999999</v>
          </cell>
          <cell r="C491">
            <v>230.4</v>
          </cell>
        </row>
        <row r="492">
          <cell r="B492">
            <v>207.1</v>
          </cell>
          <cell r="C492">
            <v>231.7</v>
          </cell>
        </row>
        <row r="493">
          <cell r="B493">
            <v>207.125</v>
          </cell>
          <cell r="C493">
            <v>233</v>
          </cell>
        </row>
        <row r="494">
          <cell r="B494">
            <v>207.15</v>
          </cell>
          <cell r="C494">
            <v>234.3</v>
          </cell>
        </row>
        <row r="495">
          <cell r="B495">
            <v>207.17500000000001</v>
          </cell>
          <cell r="C495">
            <v>235.6</v>
          </cell>
        </row>
        <row r="496">
          <cell r="B496">
            <v>207.2</v>
          </cell>
          <cell r="C496">
            <v>236.9</v>
          </cell>
        </row>
        <row r="497">
          <cell r="B497">
            <v>207.22499999999999</v>
          </cell>
          <cell r="C497">
            <v>238.2</v>
          </cell>
        </row>
        <row r="498">
          <cell r="B498">
            <v>207.25</v>
          </cell>
          <cell r="C498">
            <v>239.5</v>
          </cell>
        </row>
        <row r="499">
          <cell r="B499">
            <v>207.27500000000001</v>
          </cell>
          <cell r="C499">
            <v>240.8</v>
          </cell>
        </row>
        <row r="500">
          <cell r="B500">
            <v>207.3</v>
          </cell>
          <cell r="C500">
            <v>242.1</v>
          </cell>
        </row>
        <row r="501">
          <cell r="B501">
            <v>207.32499999999999</v>
          </cell>
          <cell r="C501">
            <v>243.4</v>
          </cell>
        </row>
        <row r="502">
          <cell r="B502">
            <v>207.35</v>
          </cell>
          <cell r="C502">
            <v>244.7</v>
          </cell>
        </row>
        <row r="503">
          <cell r="B503">
            <v>207.375</v>
          </cell>
          <cell r="C503">
            <v>246</v>
          </cell>
        </row>
        <row r="504">
          <cell r="B504">
            <v>207.4</v>
          </cell>
          <cell r="C504">
            <v>247.3</v>
          </cell>
        </row>
        <row r="505">
          <cell r="B505">
            <v>207.42500000000001</v>
          </cell>
          <cell r="C505">
            <v>248.6</v>
          </cell>
        </row>
        <row r="506">
          <cell r="B506">
            <v>207.45</v>
          </cell>
          <cell r="C506">
            <v>249.9</v>
          </cell>
        </row>
        <row r="507">
          <cell r="B507">
            <v>207.47499999999999</v>
          </cell>
          <cell r="C507">
            <v>251.2</v>
          </cell>
        </row>
        <row r="508">
          <cell r="B508">
            <v>207.5</v>
          </cell>
          <cell r="C508">
            <v>252.5</v>
          </cell>
        </row>
        <row r="509">
          <cell r="B509">
            <v>207.52500000000001</v>
          </cell>
          <cell r="C509">
            <v>253.92500000000001</v>
          </cell>
        </row>
        <row r="510">
          <cell r="B510">
            <v>207.55</v>
          </cell>
          <cell r="C510">
            <v>255.35</v>
          </cell>
        </row>
        <row r="511">
          <cell r="B511">
            <v>207.57499999999999</v>
          </cell>
          <cell r="C511">
            <v>256.77499999999998</v>
          </cell>
        </row>
        <row r="512">
          <cell r="B512">
            <v>207.6</v>
          </cell>
          <cell r="C512">
            <v>258.2</v>
          </cell>
        </row>
        <row r="513">
          <cell r="B513">
            <v>207.625</v>
          </cell>
          <cell r="C513">
            <v>259.625</v>
          </cell>
        </row>
        <row r="514">
          <cell r="B514">
            <v>207.65</v>
          </cell>
          <cell r="C514">
            <v>261.05</v>
          </cell>
        </row>
        <row r="515">
          <cell r="B515">
            <v>207.67500000000001</v>
          </cell>
          <cell r="C515">
            <v>262.47500000000002</v>
          </cell>
        </row>
        <row r="516">
          <cell r="B516">
            <v>207.7</v>
          </cell>
          <cell r="C516">
            <v>263.89999999999998</v>
          </cell>
        </row>
        <row r="517">
          <cell r="B517">
            <v>207.72499999999999</v>
          </cell>
          <cell r="C517">
            <v>265.32499999999999</v>
          </cell>
        </row>
        <row r="518">
          <cell r="B518">
            <v>207.75</v>
          </cell>
          <cell r="C518">
            <v>266.75</v>
          </cell>
        </row>
        <row r="519">
          <cell r="B519">
            <v>207.77500000000001</v>
          </cell>
          <cell r="C519">
            <v>268.17500000000001</v>
          </cell>
        </row>
        <row r="520">
          <cell r="B520">
            <v>207.8</v>
          </cell>
          <cell r="C520">
            <v>269.60000000000002</v>
          </cell>
        </row>
        <row r="521">
          <cell r="B521">
            <v>207.82499999999999</v>
          </cell>
          <cell r="C521">
            <v>271.02499999999998</v>
          </cell>
        </row>
        <row r="522">
          <cell r="B522">
            <v>207.85</v>
          </cell>
          <cell r="C522">
            <v>272.45</v>
          </cell>
        </row>
        <row r="523">
          <cell r="B523">
            <v>207.875</v>
          </cell>
          <cell r="C523">
            <v>273.875</v>
          </cell>
        </row>
        <row r="524">
          <cell r="B524">
            <v>207.9</v>
          </cell>
          <cell r="C524">
            <v>275.3</v>
          </cell>
        </row>
        <row r="525">
          <cell r="B525">
            <v>207.92500000000001</v>
          </cell>
          <cell r="C525">
            <v>276.72500000000002</v>
          </cell>
        </row>
        <row r="526">
          <cell r="B526">
            <v>207.95</v>
          </cell>
          <cell r="C526">
            <v>278.14999999999998</v>
          </cell>
        </row>
        <row r="527">
          <cell r="B527">
            <v>207.97499999999999</v>
          </cell>
          <cell r="C527">
            <v>279.57499999999999</v>
          </cell>
        </row>
        <row r="528">
          <cell r="B528">
            <v>208</v>
          </cell>
          <cell r="C528">
            <v>281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 3_7"/>
      <sheetName val="dpc cost"/>
      <sheetName val="SUMMERY"/>
      <sheetName val="form_x0000__x0000__x0000__x0000__x0000__x0000__x0000__x0000__x0000__x0000__x0000__x0000__x0000_"/>
      <sheetName val=""/>
      <sheetName val="form"/>
      <sheetName val="form?????????????"/>
      <sheetName val="form_x0000_"/>
      <sheetName val="04REL"/>
      <sheetName val="Sept "/>
      <sheetName val="7"/>
      <sheetName val="Salient1"/>
      <sheetName val="Labour charges"/>
      <sheetName val="RAJ"/>
      <sheetName val="Feb-06"/>
      <sheetName val="Inputs"/>
      <sheetName val="form_____________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_x0000__x0000__x0000__x0000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04REL"/>
      <sheetName val="Daily_input"/>
      <sheetName val="Daily_report"/>
      <sheetName val="Instruction Sheet"/>
      <sheetName val="SUMMERY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 3_7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Loan Position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  <sheetName val="HLY_-99-00"/>
      <sheetName val="Hydro_Data"/>
      <sheetName val="dpc_cost"/>
      <sheetName val="Plant_Availability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2.6 (Bhu)"/>
      <sheetName val="F1(Bhu)"/>
      <sheetName val="F2.1(Bhu)"/>
      <sheetName val="F2.2(Bhu)"/>
      <sheetName val="F2.3(Bhu)"/>
      <sheetName val="F3(Bhu)"/>
      <sheetName val="F3.1(Bhu)"/>
      <sheetName val="F3.2(Bhu)"/>
      <sheetName val="F3.3(Bhu)"/>
      <sheetName val="F4(Bhu)"/>
      <sheetName val="F5(Bhu)"/>
      <sheetName val="F5.1(Bhu)"/>
      <sheetName val="F5.2(Bhu)"/>
      <sheetName val="F5.3(Bhu)"/>
      <sheetName val="F5.4(Bhu)"/>
      <sheetName val="F6(Bhu)"/>
      <sheetName val="F11(Bhu)"/>
      <sheetName val="F12(Bhu)"/>
      <sheetName val="SUMMERY"/>
      <sheetName val="Act Trend"/>
    </sheetNames>
    <sheetDataSet>
      <sheetData sheetId="0" refreshError="1">
        <row r="2">
          <cell r="D2" t="str">
            <v>MAHARASHTRA STATE POWER GENERATION COMPANY LIMITED (MSPGCL)</v>
          </cell>
          <cell r="AT2" t="str">
            <v>MAHARASHTRA STATE POWER GENERATION COMPANY LIMITED (MSPGCL)</v>
          </cell>
        </row>
        <row r="3">
          <cell r="C3" t="str">
            <v>Annual Review and Revenue Requirement Application- Generation</v>
          </cell>
          <cell r="Z3" t="str">
            <v>Annual Review and Revenue Requirement Application- Generation</v>
          </cell>
          <cell r="AS3" t="str">
            <v>Annual Review and Revenue Requirement Application- Generation</v>
          </cell>
        </row>
        <row r="4">
          <cell r="C4" t="str">
            <v>Form 2.6: Planned &amp; Forced Outages</v>
          </cell>
          <cell r="Z4" t="str">
            <v>Form 2.6: Planned &amp; Forced Outages</v>
          </cell>
          <cell r="AS4" t="str">
            <v>Form 2.6: Planned &amp; Forced Outages</v>
          </cell>
        </row>
        <row r="5">
          <cell r="C5" t="str">
            <v>BHUSAWAL THERMAL POWER STATION</v>
          </cell>
          <cell r="Z5" t="str">
            <v>Bhusawal TPS Unit No 2  210  MW set.</v>
          </cell>
          <cell r="AS5" t="str">
            <v>Bhusawal TPS Unit No 3 : 210 MW set.</v>
          </cell>
        </row>
        <row r="7">
          <cell r="B7" t="str">
            <v>S.No.</v>
          </cell>
          <cell r="C7" t="str">
            <v>Particulars</v>
          </cell>
          <cell r="D7" t="str">
            <v xml:space="preserve">           2006 - 07</v>
          </cell>
          <cell r="E7" t="str">
            <v xml:space="preserve">  2007 - 08</v>
          </cell>
          <cell r="J7" t="str">
            <v xml:space="preserve"> 2008 - 09</v>
          </cell>
          <cell r="Y7" t="str">
            <v>S.No.</v>
          </cell>
          <cell r="Z7" t="str">
            <v>Particulars</v>
          </cell>
          <cell r="AA7" t="str">
            <v>2006-07</v>
          </cell>
          <cell r="AB7" t="str">
            <v>2007-08</v>
          </cell>
          <cell r="AE7" t="str">
            <v>2008-09</v>
          </cell>
          <cell r="AR7" t="str">
            <v>S.No.</v>
          </cell>
          <cell r="AS7" t="str">
            <v>Particulars</v>
          </cell>
          <cell r="AT7" t="str">
            <v>2006-07</v>
          </cell>
          <cell r="AU7" t="str">
            <v>2007-08</v>
          </cell>
          <cell r="AX7" t="str">
            <v>2008-09</v>
          </cell>
        </row>
        <row r="8">
          <cell r="D8" t="str">
            <v>April-March      (Audited / Actuals)</v>
          </cell>
          <cell r="E8" t="str">
            <v>Apr-Sep             (Actual)</v>
          </cell>
          <cell r="F8" t="str">
            <v>Oct-Mar          (Estimated)</v>
          </cell>
          <cell r="G8" t="str">
            <v>April - March (Estimated)</v>
          </cell>
          <cell r="H8" t="str">
            <v>Order</v>
          </cell>
          <cell r="I8" t="str">
            <v>Difference</v>
          </cell>
          <cell r="J8" t="str">
            <v>Revised Estimate</v>
          </cell>
          <cell r="AA8" t="str">
            <v>(Actuals/Audited)</v>
          </cell>
          <cell r="AB8" t="str">
            <v>Apr-Sep(Actual)</v>
          </cell>
          <cell r="AC8" t="str">
            <v>Oct-Mar (Estimated)</v>
          </cell>
          <cell r="AD8" t="str">
            <v>April - March</v>
          </cell>
          <cell r="AE8" t="str">
            <v>Revised Estimates</v>
          </cell>
          <cell r="AT8" t="str">
            <v>(Actuals/Audited)</v>
          </cell>
          <cell r="AU8" t="str">
            <v>Apr-Sep(Actual)</v>
          </cell>
          <cell r="AV8" t="str">
            <v>Oct-Mar (Estimated)</v>
          </cell>
          <cell r="AW8" t="str">
            <v>April - March</v>
          </cell>
          <cell r="AX8" t="str">
            <v>Revised Estimates</v>
          </cell>
        </row>
        <row r="9">
          <cell r="D9" t="str">
            <v>(a)</v>
          </cell>
          <cell r="E9" t="str">
            <v>(b)</v>
          </cell>
          <cell r="F9" t="str">
            <v xml:space="preserve">(c) </v>
          </cell>
          <cell r="G9" t="str">
            <v>(d) = (b) + (c)</v>
          </cell>
          <cell r="H9" t="str">
            <v>(e)</v>
          </cell>
          <cell r="I9" t="str">
            <v>(f) = (d) - (e)</v>
          </cell>
          <cell r="J9" t="str">
            <v>(g)</v>
          </cell>
        </row>
        <row r="11">
          <cell r="B11" t="str">
            <v>A.</v>
          </cell>
          <cell r="C11" t="str">
            <v>Planned Outages for each Unit of Station</v>
          </cell>
          <cell r="Y11" t="str">
            <v>A.</v>
          </cell>
          <cell r="Z11" t="str">
            <v>Planned Outages for each Unit of Station</v>
          </cell>
          <cell r="AR11" t="str">
            <v>A.</v>
          </cell>
          <cell r="AS11" t="str">
            <v>Planned Outages for each Unit of Station</v>
          </cell>
        </row>
        <row r="12">
          <cell r="C12" t="str">
            <v>No of days of outage</v>
          </cell>
          <cell r="D12">
            <v>79.385000000000005</v>
          </cell>
          <cell r="E12">
            <v>0.5083333333333333</v>
          </cell>
          <cell r="F12">
            <v>22.5</v>
          </cell>
          <cell r="G12">
            <v>23.008333333333333</v>
          </cell>
          <cell r="J12">
            <v>25</v>
          </cell>
          <cell r="Z12" t="str">
            <v>No of days of outage</v>
          </cell>
          <cell r="AA12">
            <v>24.518750000000001</v>
          </cell>
          <cell r="AB12">
            <v>6.3825000000000003</v>
          </cell>
          <cell r="AC12">
            <v>25</v>
          </cell>
          <cell r="AE12">
            <v>38.6</v>
          </cell>
          <cell r="AS12" t="str">
            <v>No of days of outage</v>
          </cell>
          <cell r="AT12">
            <v>28.09375</v>
          </cell>
          <cell r="AU12">
            <v>6.5045833333333336</v>
          </cell>
          <cell r="AV12">
            <v>25</v>
          </cell>
          <cell r="AW12">
            <v>31.504583333333333</v>
          </cell>
          <cell r="AX12">
            <v>38.6</v>
          </cell>
        </row>
        <row r="13">
          <cell r="C13" t="str">
            <v>Period of Outage</v>
          </cell>
          <cell r="J13" t="str">
            <v>25 days AOH Blr-1 from 16.01.09 to 09.02.09, Blr-II from 22.10.08 to 15.11.08</v>
          </cell>
          <cell r="Z13" t="str">
            <v>Period of Outage</v>
          </cell>
          <cell r="AA13" t="str">
            <v>Detailed period in enlisted in Red Bold Font</v>
          </cell>
          <cell r="AB13" t="str">
            <v xml:space="preserve">Detailed period in enlisted in Red Bold Font </v>
          </cell>
          <cell r="AC13" t="str">
            <v>AOH from 1.12.07 to 25.12.07 for 25 days</v>
          </cell>
          <cell r="AE13" t="str">
            <v>75 days for COH DCS works. From : 26.12.08 to 10.03.09</v>
          </cell>
          <cell r="AS13" t="str">
            <v>Period of Outage</v>
          </cell>
          <cell r="AT13" t="str">
            <v>Detailed period in enlisted in Red Bold Font</v>
          </cell>
          <cell r="AU13" t="str">
            <v>Detailed period in enlisted Red Bold Font</v>
          </cell>
          <cell r="AV13" t="str">
            <v>AOH from 1.02.08 to 25.02.08 for 25 days</v>
          </cell>
          <cell r="AX13" t="str">
            <v xml:space="preserve">25 days for AOH </v>
          </cell>
        </row>
        <row r="14">
          <cell r="C14" t="str">
            <v>Reasons for Outage</v>
          </cell>
          <cell r="D14" t="str">
            <v xml:space="preserve">capital Overhaul for replacemenyt of all Condenser tubes </v>
          </cell>
          <cell r="E14" t="str">
            <v>Details of each Planned outage  is enlisted.in Red Bold Font</v>
          </cell>
          <cell r="F14" t="str">
            <v>AOH of Boiler No II from 26 Sep07 to 20 Oct-07,Blr No II from 1 Nov07 to 25 Nov07.(25 days each)</v>
          </cell>
          <cell r="J14" t="str">
            <v>To carry out AOH of boiler  as validity expires.</v>
          </cell>
          <cell r="Z14" t="str">
            <v>Reasons for Outage</v>
          </cell>
          <cell r="AA14" t="str">
            <v>Details of each Planned outage  is enlisted.in Red Bold Font</v>
          </cell>
          <cell r="AB14" t="str">
            <v>Details of each Planned outage  is enlisted.in Red Bold Font</v>
          </cell>
          <cell r="AC14" t="str">
            <v>To carry out AOH as per schedule. Also Boiler validity expires.</v>
          </cell>
          <cell r="AE14" t="str">
            <v>For DCS &amp; TA set O/H works.</v>
          </cell>
          <cell r="AS14" t="str">
            <v>Reasons for Outage</v>
          </cell>
          <cell r="AT14" t="str">
            <v>Details of each Planned outage  is enlisted.in Red Bold Font</v>
          </cell>
          <cell r="AU14" t="str">
            <v>Details of each Planned outage  is enlisted.in Red Bold Font</v>
          </cell>
          <cell r="AV14" t="str">
            <v>To carry out AOH as per schedule. Also Boiler validity expires.</v>
          </cell>
        </row>
        <row r="16">
          <cell r="B16" t="str">
            <v>B.</v>
          </cell>
          <cell r="C16" t="str">
            <v>Forced Outages for each Unit of Station</v>
          </cell>
          <cell r="Y16" t="str">
            <v>B.</v>
          </cell>
          <cell r="Z16" t="str">
            <v>Forced Outages for each Unit of Station</v>
          </cell>
          <cell r="AR16" t="str">
            <v>B.</v>
          </cell>
          <cell r="AS16" t="str">
            <v>Forced Outages for each Unit of Station</v>
          </cell>
        </row>
        <row r="17">
          <cell r="C17" t="str">
            <v>No of days of outage</v>
          </cell>
          <cell r="D17">
            <v>30.21875</v>
          </cell>
          <cell r="E17">
            <v>9.4733333333333345</v>
          </cell>
          <cell r="F17">
            <v>7.2225000000000001</v>
          </cell>
          <cell r="J17">
            <v>13.6</v>
          </cell>
          <cell r="Z17" t="str">
            <v>No of days of outage</v>
          </cell>
          <cell r="AA17">
            <v>21.855833333333333</v>
          </cell>
          <cell r="AB17">
            <v>19.375833333333333</v>
          </cell>
          <cell r="AC17">
            <v>6.32</v>
          </cell>
          <cell r="AE17">
            <v>12.8</v>
          </cell>
          <cell r="AS17" t="str">
            <v>No of days of outage</v>
          </cell>
          <cell r="AT17">
            <v>22.266666666666666</v>
          </cell>
          <cell r="AU17">
            <v>2.6383333333333332</v>
          </cell>
          <cell r="AV17">
            <v>24.904999999999998</v>
          </cell>
          <cell r="AW17">
            <v>24.904999999999998</v>
          </cell>
        </row>
        <row r="18">
          <cell r="C18" t="str">
            <v>Period of Outage</v>
          </cell>
          <cell r="E18" t="str">
            <v>Details of Forced outages is enlisted.</v>
          </cell>
          <cell r="J18" t="str">
            <v>As per the forced outages.</v>
          </cell>
          <cell r="Z18" t="str">
            <v>Period of Outage</v>
          </cell>
          <cell r="AA18" t="str">
            <v>Detail period of each forced outage  is enlisted.</v>
          </cell>
          <cell r="AB18" t="str">
            <v>Detail period of each forced outage  is enlisted.</v>
          </cell>
          <cell r="AC18" t="str">
            <v>As per the forced outages (if any)</v>
          </cell>
          <cell r="AS18" t="str">
            <v>Period of Outage</v>
          </cell>
          <cell r="AT18" t="str">
            <v>Detail period of each forced outage  is enlisted.</v>
          </cell>
          <cell r="AU18" t="str">
            <v>Detail period of each forced outage  is enlisted.</v>
          </cell>
        </row>
        <row r="19">
          <cell r="C19" t="str">
            <v xml:space="preserve">Reasons for Outage </v>
          </cell>
          <cell r="F19" t="str">
            <v>Forced outages due to Ageing of the plant.</v>
          </cell>
          <cell r="J19" t="str">
            <v>Forced outages due to Ageing of the plant.</v>
          </cell>
          <cell r="Z19" t="str">
            <v xml:space="preserve">Reasons for Outage </v>
          </cell>
          <cell r="AA19" t="str">
            <v>Details of each forced outage  is enlisted.</v>
          </cell>
          <cell r="AB19" t="str">
            <v>Details of each forced outage  is enlisted.</v>
          </cell>
          <cell r="AC19" t="str">
            <v>Forced outages due to Ageing of the plant.</v>
          </cell>
          <cell r="AE19" t="str">
            <v>Forced outages due to Ageing of the plant.</v>
          </cell>
          <cell r="AS19" t="str">
            <v xml:space="preserve">Reasons for Outage </v>
          </cell>
          <cell r="AT19" t="str">
            <v>Details of each forced outage  is enlisted.</v>
          </cell>
          <cell r="AU19" t="str">
            <v>Details of each forced outage  is enlisted.</v>
          </cell>
          <cell r="AV19" t="str">
            <v>Forced outages due to Ageing of the plant.</v>
          </cell>
          <cell r="AX19" t="str">
            <v>Forced outages due to Ageing of the plant.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04REL"/>
      <sheetName val="Daily_input"/>
      <sheetName val="Daily_report"/>
      <sheetName val="Instruction Sheet"/>
      <sheetName val="SUMMERY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 refreshError="1"/>
      <sheetData sheetId="1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approved in 187 of 2024"/>
      <sheetName val="Annexure A"/>
      <sheetName val="F2"/>
      <sheetName val="F5"/>
      <sheetName val="F10"/>
      <sheetName val="F11"/>
      <sheetName val="F12 as per station"/>
      <sheetName val="F12"/>
      <sheetName val="F13"/>
      <sheetName val="GCV Data"/>
      <sheetName val="GCV Data (From Station)"/>
      <sheetName val="FAC BILL"/>
      <sheetName val="Coal Details 210 "/>
      <sheetName val="210 GCV Details"/>
      <sheetName val="Coal Details 500 "/>
      <sheetName val="500 GCV Details"/>
      <sheetName val="Coal Details 660"/>
      <sheetName val="660 GCV Details"/>
      <sheetName val="Office Note"/>
      <sheetName val="F11 (210)"/>
      <sheetName val="F11 (500)"/>
      <sheetName val="F11 (660)"/>
      <sheetName val="Justification 210"/>
      <sheetName val="Justification 500"/>
      <sheetName val="Justification 660"/>
      <sheetName val="OVC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D24">
            <v>48131.240000000049</v>
          </cell>
          <cell r="F24">
            <v>4559.5426772192814</v>
          </cell>
          <cell r="I24">
            <v>4676.4459855610903</v>
          </cell>
        </row>
        <row r="25">
          <cell r="D25">
            <v>12054.349999999999</v>
          </cell>
          <cell r="F25">
            <v>11114.993944419588</v>
          </cell>
          <cell r="I25">
            <v>0</v>
          </cell>
        </row>
        <row r="26">
          <cell r="D26">
            <v>0</v>
          </cell>
          <cell r="F26">
            <v>0</v>
          </cell>
          <cell r="G26">
            <v>0</v>
          </cell>
          <cell r="I2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2000-01"/>
      <sheetName val="04REL"/>
      <sheetName val="Daily_input"/>
      <sheetName val="Daily_report"/>
      <sheetName val="Inputs &amp; Assumptions"/>
      <sheetName val="Title"/>
      <sheetName val="CAPI_01-0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Graph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Unit_Rate"/>
      <sheetName val="160MVA_Addl"/>
      <sheetName val="220KV_FB"/>
      <sheetName val="315MVA_Addl"/>
      <sheetName val="Addl_401"/>
      <sheetName val="Addl_20"/>
      <sheetName val="Addl_63_(2)"/>
      <sheetName val="A 3_7"/>
      <sheetName val="04REL"/>
      <sheetName val="data"/>
      <sheetName val="Data base Feb 09"/>
      <sheetName val="grid"/>
      <sheetName val="132kv DCDS"/>
      <sheetName val=""/>
      <sheetName val="Salient1"/>
      <sheetName val="Cat_Ser_load"/>
      <sheetName val="Sheet1"/>
      <sheetName val="PACK (B)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TN WISE EMR"/>
      <sheetName val="Inputs"/>
      <sheetName val="A"/>
      <sheetName val="Dom"/>
      <sheetName val="ATP"/>
      <sheetName val="R_Hrs_ Since Comm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Instruction Sheet"/>
      <sheetName val="CE"/>
      <sheetName val="Adj.TB"/>
      <sheetName val="Sheet2"/>
      <sheetName val="Citrix"/>
      <sheetName val="UK"/>
      <sheetName val="Scheme Area Details_Block__ C2"/>
      <sheetName val="New33KVSS_E3"/>
      <sheetName val="Prop aug of Ex 33KVSS_E3a"/>
      <sheetName val="Coalmine"/>
      <sheetName val="SUMMERY"/>
      <sheetName val="Work_sheet"/>
      <sheetName val="dpc cost"/>
      <sheetName val="Survey Status_2"/>
      <sheetName val="TRP"/>
      <sheetName val="Basis"/>
      <sheetName val="Scheme_Area_Details_Block___C2"/>
      <sheetName val="Prop_aug_of_Ex_33KVSS_E3a"/>
      <sheetName val="Unit_Rate2"/>
      <sheetName val="160MVA_Addl2"/>
      <sheetName val="220KV_FB2"/>
      <sheetName val="315MVA_Addl2"/>
      <sheetName val="Addl_403"/>
      <sheetName val="Addl_202"/>
      <sheetName val="Addl_63_(2)2"/>
      <sheetName val="132kv_DCDS1"/>
      <sheetName val="A_3_71"/>
      <sheetName val="Data_base_Feb_091"/>
      <sheetName val="R_Hrs__Since_Comm"/>
      <sheetName val="Scheme_Area_Details_Block___C21"/>
      <sheetName val="Prop_aug_of_Ex_33KVSS_E3a1"/>
      <sheetName val="STN_WISE_EMR"/>
      <sheetName val="Report"/>
      <sheetName val="Latest revised Cost Estimates f"/>
      <sheetName val="Form 6"/>
      <sheetName val="220Kv (2)"/>
      <sheetName val="220Kv"/>
      <sheetName val="Unit_Rate3"/>
      <sheetName val="160MVA_Addl3"/>
      <sheetName val="220KV_FB3"/>
      <sheetName val="315MVA_Addl3"/>
      <sheetName val="Addl_404"/>
      <sheetName val="Addl_203"/>
      <sheetName val="Addl_63_(2)3"/>
      <sheetName val="132kv_DCDS2"/>
      <sheetName val="A_3_72"/>
      <sheetName val="Data_base_Feb_092"/>
      <sheetName val="% of Elect"/>
      <sheetName val="cap all"/>
      <sheetName val="Lead Statement"/>
      <sheetName val="Detailed Estimate"/>
      <sheetName val="Labour charges"/>
      <sheetName val="Sheet3"/>
      <sheetName val="A2-02-03"/>
      <sheetName val="all"/>
      <sheetName val="Form-C4"/>
      <sheetName val="RevenueInput"/>
      <sheetName val="cover1"/>
      <sheetName val="QOSWS "/>
      <sheetName val="QFC"/>
      <sheetName val="DE"/>
      <sheetName val="J"/>
      <sheetName val="BOQ"/>
      <sheetName val="BSPL"/>
      <sheetName val="BREAKUP OF OIL"/>
      <sheetName val="Unit_Rate4"/>
      <sheetName val="160MVA_Addl4"/>
      <sheetName val="220KV_FB4"/>
      <sheetName val="315MVA_Addl4"/>
      <sheetName val="Addl_405"/>
      <sheetName val="Addl_204"/>
      <sheetName val="Addl_63_(2)4"/>
      <sheetName val="A_3_73"/>
      <sheetName val="Data_base_Feb_093"/>
      <sheetName val="132kv_DCDS3"/>
      <sheetName val="PACK_(B)1"/>
      <sheetName val="STN_WISE_EMR1"/>
      <sheetName val="Calculations_1"/>
      <sheetName val="Phasing_1"/>
      <sheetName val="Calculations_2"/>
      <sheetName val="Calculations_3"/>
      <sheetName val="Calculations_4"/>
      <sheetName val="Calculations_5"/>
      <sheetName val="Phasing_3"/>
      <sheetName val="R_Hrs__Since_Comm1"/>
      <sheetName val="Scheme_Area_Details_Block___C22"/>
      <sheetName val="Prop_aug_of_Ex_33KVSS_E3a2"/>
      <sheetName val="Adj_TB"/>
      <sheetName val="Input_sheet"/>
      <sheetName val="BPlan_Energy_Balance_Table"/>
      <sheetName val="Approved_Energy_Balance"/>
      <sheetName val="Energy_Requirement"/>
      <sheetName val="CE_PPA_Installed_"/>
      <sheetName val="Table_for_Business_Plan"/>
      <sheetName val="UPERC_approved_"/>
      <sheetName val="May19_"/>
      <sheetName val="July-19_"/>
      <sheetName val="Sep-19_"/>
      <sheetName val="PP_FY_2019-20_(Monthly)"/>
      <sheetName val="PLF_Computation"/>
      <sheetName val="FY_19_20"/>
      <sheetName val="FY_20_21"/>
      <sheetName val="FY_21_22"/>
      <sheetName val="FY_22_23"/>
      <sheetName val="FY_23_24"/>
      <sheetName val="FY_24_25"/>
      <sheetName val="Table_for_Petition"/>
      <sheetName val="Instruction_Sheet"/>
      <sheetName val="dpc_cost"/>
      <sheetName val="Survey_Status_2"/>
      <sheetName val="Latest_revised_Cost_Estimates_f"/>
      <sheetName val="Form_6"/>
      <sheetName val="220Kv_(2)"/>
      <sheetName val="QOSWS_"/>
      <sheetName val="%_of_Elect"/>
      <sheetName val="cap_all"/>
      <sheetName val="Lead_Statement"/>
      <sheetName val="Detailed_Estimate"/>
      <sheetName val="Labour_charges"/>
      <sheetName val="Stationwise Thermal &amp; Hydel Gen"/>
      <sheetName val="Executive Summary -Thermal"/>
      <sheetName val="TWELVE"/>
      <sheetName val="2004"/>
      <sheetName val="indapsp"/>
      <sheetName val="indapep"/>
      <sheetName val="indapnp"/>
      <sheetName val="abstract IP_I"/>
      <sheetName val="abstract IP_II"/>
      <sheetName val="abstract IP_IIA"/>
      <sheetName val="Details Contractors"/>
      <sheetName val="Form_C4"/>
      <sheetName val="RATIOS"/>
      <sheetName val="Flight-1"/>
      <sheetName val="C.S.GENERATION"/>
      <sheetName val="Total Progress Feeders"/>
      <sheetName val="Total Progress PSS"/>
      <sheetName val="B-Chart"/>
      <sheetName val="ANEX-II"/>
      <sheetName val="ANEX-VII(a)"/>
      <sheetName val="Data base"/>
      <sheetName val="Executive Summary _Thermal"/>
      <sheetName val="Gunnampadu ss-9"/>
      <sheetName val="DLC"/>
      <sheetName val="1"/>
      <sheetName val="R.Hrs. Since Comm"/>
      <sheetName val="Setup Variables"/>
      <sheetName val="P&amp;L"/>
      <sheetName val="Directors"/>
      <sheetName val="Comp"/>
      <sheetName val="Format-5"/>
      <sheetName val="ip assessment_june.08"/>
      <sheetName val="DREV"/>
      <sheetName val="CREV"/>
      <sheetName val="data usm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>
        <row r="38">
          <cell r="A38" t="str">
            <v xml:space="preserve">ESTIMATE FOR INSTALLATION OF ADDITIONAL 1X40MVA 132/33KV TRANSFORMER AT EXISTING EHV SUBSTATION </v>
          </cell>
        </row>
      </sheetData>
      <sheetData sheetId="4">
        <row r="38">
          <cell r="A38" t="str">
            <v xml:space="preserve">ESTIMATE FOR INSTALLATION OF ADDITIONAL 1X40MVA 132/33KV TRANSFORMER AT EXISTING EHV SUBSTATION 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 t="str">
            <v/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 t="str">
            <v/>
          </cell>
        </row>
        <row r="173">
          <cell r="I173">
            <v>0</v>
          </cell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 t="str">
            <v/>
          </cell>
        </row>
        <row r="186">
          <cell r="I186">
            <v>0</v>
          </cell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 t="str">
            <v/>
          </cell>
        </row>
        <row r="198">
          <cell r="A198" t="str">
            <v/>
          </cell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 t="str">
            <v/>
          </cell>
        </row>
        <row r="199">
          <cell r="I199">
            <v>0</v>
          </cell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 t="str">
            <v/>
          </cell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>
        <row r="38">
          <cell r="A38" t="str">
            <v xml:space="preserve">ESTIMATE FOR INSTALLATION OF ADDITIONAL 1X40MVA 132/33KV TRANSFORMER AT EXISTING EHV SUBSTATION 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 t="str">
            <v xml:space="preserve">ESTIMATE FOR INSTALLATION OF ADDITIONAL 1X40MVA 132/33KV TRANSFORMER AT EXISTING EHV SUBSTATION </v>
          </cell>
        </row>
      </sheetData>
      <sheetData sheetId="35">
        <row r="38">
          <cell r="A38" t="str">
            <v xml:space="preserve">ESTIMATE FOR INSTALLATION OF ADDITIONAL 1X40MVA 132/33KV TRANSFORMER AT EXISTING EHV SUBSTATION </v>
          </cell>
        </row>
      </sheetData>
      <sheetData sheetId="36">
        <row r="38">
          <cell r="A38" t="str">
            <v xml:space="preserve">ESTIMATE FOR INSTALLATION OF ADDITIONAL 1X40MVA 132/33KV TRANSFORMER AT EXISTING EHV SUBSTATION </v>
          </cell>
        </row>
      </sheetData>
      <sheetData sheetId="37">
        <row r="38">
          <cell r="A38" t="str">
            <v xml:space="preserve">ESTIMATE FOR INSTALLATION OF ADDITIONAL 1X40MVA 132/33KV TRANSFORMER AT EXISTING EHV SUBSTATION </v>
          </cell>
        </row>
      </sheetData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>
        <row r="38">
          <cell r="A38" t="str">
            <v xml:space="preserve">ESTIMATE FOR INSTALLATION OF ADDITIONAL 1X40MVA 132/33KV TRANSFORMER AT EXISTING EHV SUBSTATION </v>
          </cell>
        </row>
      </sheetData>
      <sheetData sheetId="40">
        <row r="38">
          <cell r="A38" t="str">
            <v xml:space="preserve">ESTIMATE FOR INSTALLATION OF ADDITIONAL 1X40MVA 132/33KV TRANSFORMER AT EXISTING EHV SUBSTATION </v>
          </cell>
        </row>
      </sheetData>
      <sheetData sheetId="41">
        <row r="38">
          <cell r="A38" t="str">
            <v xml:space="preserve">ESTIMATE FOR INSTALLATION OF ADDITIONAL 1X40MVA 132/33KV TRANSFORMER AT EXISTING EHV SUBSTATION </v>
          </cell>
        </row>
      </sheetData>
      <sheetData sheetId="42">
        <row r="38">
          <cell r="A38" t="str">
            <v xml:space="preserve">ESTIMATE FOR INSTALLATION OF ADDITIONAL 1X40MVA 132/33KV TRANSFORMER AT EXISTING EHV SUBSTATION </v>
          </cell>
        </row>
      </sheetData>
      <sheetData sheetId="43">
        <row r="38">
          <cell r="A38" t="str">
            <v xml:space="preserve">ESTIMATE FOR INSTALLATION OF ADDITIONAL 1X40MVA 132/33KV TRANSFORMER AT EXISTING EHV SUBSTATION </v>
          </cell>
        </row>
      </sheetData>
      <sheetData sheetId="44">
        <row r="38">
          <cell r="A38" t="str">
            <v xml:space="preserve">ESTIMATE FOR INSTALLATION OF ADDITIONAL 1X40MVA 132/33KV TRANSFORMER AT EXISTING EHV SUBSTATION 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>
        <row r="38">
          <cell r="A38" t="str">
            <v xml:space="preserve">ESTIMATE FOR INSTALLATION OF ADDITIONAL 1X40MVA 132/33KV TRANSFORMER AT EXISTING EHV SUBSTATION </v>
          </cell>
        </row>
      </sheetData>
      <sheetData sheetId="50">
        <row r="38">
          <cell r="A38" t="str">
            <v xml:space="preserve">ESTIMATE FOR INSTALLATION OF ADDITIONAL 1X40MVA 132/33KV TRANSFORMER AT EXISTING EHV SUBSTATION </v>
          </cell>
        </row>
      </sheetData>
      <sheetData sheetId="51">
        <row r="38">
          <cell r="A38" t="str">
            <v xml:space="preserve">ESTIMATE FOR INSTALLATION OF ADDITIONAL 1X40MVA 132/33KV TRANSFORMER AT EXISTING EHV SUBSTATION 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38">
          <cell r="A38">
            <v>0</v>
          </cell>
        </row>
      </sheetData>
      <sheetData sheetId="65">
        <row r="38">
          <cell r="A38" t="str">
            <v xml:space="preserve">ESTIMATE FOR INSTALLATION OF ADDITIONAL 1X40MVA 132/33KV TRANSFORMER AT EXISTING EHV SUBSTATION </v>
          </cell>
        </row>
      </sheetData>
      <sheetData sheetId="66">
        <row r="38">
          <cell r="A38">
            <v>0</v>
          </cell>
        </row>
      </sheetData>
      <sheetData sheetId="67">
        <row r="38">
          <cell r="A38">
            <v>0</v>
          </cell>
        </row>
      </sheetData>
      <sheetData sheetId="68">
        <row r="38">
          <cell r="A38" t="str">
            <v xml:space="preserve">ESTIMATE FOR INSTALLATION OF ADDITIONAL 1X40MVA 132/33KV TRANSFORMER AT EXISTING EHV SUBSTATION </v>
          </cell>
        </row>
      </sheetData>
      <sheetData sheetId="69">
        <row r="38">
          <cell r="A38" t="str">
            <v xml:space="preserve">ESTIMATE FOR INSTALLATION OF ADDITIONAL 1X40MVA 132/33KV TRANSFORMER AT EXISTING EHV SUBSTATION </v>
          </cell>
        </row>
      </sheetData>
      <sheetData sheetId="70">
        <row r="38">
          <cell r="A38" t="str">
            <v xml:space="preserve">ESTIMATE FOR INSTALLATION OF ADDITIONAL 1X40MVA 132/33KV TRANSFORMER AT EXISTING EHV SUBSTATION </v>
          </cell>
        </row>
      </sheetData>
      <sheetData sheetId="71">
        <row r="38">
          <cell r="A38" t="str">
            <v xml:space="preserve">ESTIMATE FOR INSTALLATION OF ADDITIONAL 1X40MVA 132/33KV TRANSFORMER AT EXISTING EHV SUBSTATION </v>
          </cell>
        </row>
      </sheetData>
      <sheetData sheetId="72">
        <row r="38">
          <cell r="A38" t="str">
            <v xml:space="preserve">ESTIMATE FOR INSTALLATION OF ADDITIONAL 1X40MVA 132/33KV TRANSFORMER AT EXISTING EHV SUBSTATION </v>
          </cell>
        </row>
      </sheetData>
      <sheetData sheetId="73">
        <row r="38">
          <cell r="A38" t="str">
            <v xml:space="preserve">ESTIMATE FOR INSTALLATION OF ADDITIONAL 1X40MVA 132/33KV TRANSFORMER AT EXISTING EHV SUBSTATION </v>
          </cell>
        </row>
      </sheetData>
      <sheetData sheetId="74">
        <row r="38">
          <cell r="A38" t="str">
            <v xml:space="preserve">ESTIMATE FOR INSTALLATION OF ADDITIONAL 1X40MVA 132/33KV TRANSFORMER AT EXISTING EHV SUBSTATION </v>
          </cell>
        </row>
      </sheetData>
      <sheetData sheetId="75">
        <row r="38">
          <cell r="A38" t="str">
            <v xml:space="preserve">ESTIMATE FOR INSTALLATION OF ADDITIONAL 1X40MVA 132/33KV TRANSFORMER AT EXISTING EHV SUBSTATION </v>
          </cell>
        </row>
      </sheetData>
      <sheetData sheetId="76">
        <row r="38">
          <cell r="A38" t="str">
            <v xml:space="preserve">ESTIMATE FOR INSTALLATION OF ADDITIONAL 1X40MVA 132/33KV TRANSFORMER AT EXISTING EHV SUBSTATION </v>
          </cell>
        </row>
      </sheetData>
      <sheetData sheetId="77">
        <row r="38">
          <cell r="A38" t="str">
            <v xml:space="preserve">ESTIMATE FOR INSTALLATION OF ADDITIONAL 1X40MVA 132/33KV TRANSFORMER AT EXISTING EHV SUBSTATION </v>
          </cell>
        </row>
      </sheetData>
      <sheetData sheetId="78">
        <row r="38">
          <cell r="A38" t="str">
            <v xml:space="preserve">ESTIMATE FOR INSTALLATION OF ADDITIONAL 1X40MVA 132/33KV TRANSFORMER AT EXISTING EHV SUBSTATION </v>
          </cell>
        </row>
      </sheetData>
      <sheetData sheetId="79">
        <row r="38">
          <cell r="A38" t="str">
            <v xml:space="preserve">ESTIMATE FOR INSTALLATION OF ADDITIONAL 1X40MVA 132/33KV TRANSFORMER AT EXISTING EHV SUBSTATION </v>
          </cell>
        </row>
      </sheetData>
      <sheetData sheetId="80">
        <row r="38">
          <cell r="A38" t="str">
            <v xml:space="preserve">ESTIMATE FOR INSTALLATION OF ADDITIONAL 1X40MVA 132/33KV TRANSFORMER AT EXISTING EHV SUBSTATION </v>
          </cell>
        </row>
      </sheetData>
      <sheetData sheetId="81">
        <row r="38">
          <cell r="A38">
            <v>0</v>
          </cell>
        </row>
      </sheetData>
      <sheetData sheetId="82">
        <row r="38">
          <cell r="A38" t="str">
            <v xml:space="preserve">ESTIMATE FOR INSTALLATION OF ADDITIONAL 1X40MVA 132/33KV TRANSFORMER AT EXISTING EHV SUBSTATION </v>
          </cell>
        </row>
      </sheetData>
      <sheetData sheetId="83">
        <row r="38">
          <cell r="A38" t="str">
            <v xml:space="preserve">ESTIMATE FOR INSTALLATION OF ADDITIONAL 1X40MVA 132/33KV TRANSFORMER AT EXISTING EHV SUBSTATION </v>
          </cell>
        </row>
      </sheetData>
      <sheetData sheetId="84">
        <row r="38">
          <cell r="A38" t="str">
            <v xml:space="preserve">ESTIMATE FOR INSTALLATION OF ADDITIONAL 1X40MVA 132/33KV TRANSFORMER AT EXISTING EHV SUBSTATION </v>
          </cell>
        </row>
      </sheetData>
      <sheetData sheetId="85">
        <row r="38">
          <cell r="A38" t="str">
            <v xml:space="preserve">ESTIMATE FOR INSTALLATION OF ADDITIONAL 1X40MVA 132/33KV TRANSFORMER AT EXISTING EHV SUBSTATION </v>
          </cell>
        </row>
      </sheetData>
      <sheetData sheetId="86">
        <row r="38">
          <cell r="A38">
            <v>0</v>
          </cell>
        </row>
      </sheetData>
      <sheetData sheetId="87">
        <row r="38">
          <cell r="A38" t="str">
            <v xml:space="preserve">ESTIMATE FOR INSTALLATION OF ADDITIONAL 1X40MVA 132/33KV TRANSFORMER AT EXISTING EHV SUBSTATION </v>
          </cell>
        </row>
      </sheetData>
      <sheetData sheetId="88">
        <row r="38">
          <cell r="A38">
            <v>0</v>
          </cell>
        </row>
      </sheetData>
      <sheetData sheetId="89">
        <row r="38">
          <cell r="A38" t="str">
            <v xml:space="preserve">ESTIMATE FOR INSTALLATION OF ADDITIONAL 1X40MVA 132/33KV TRANSFORMER AT EXISTING EHV SUBSTATION </v>
          </cell>
        </row>
      </sheetData>
      <sheetData sheetId="90">
        <row r="38">
          <cell r="A38" t="str">
            <v xml:space="preserve">ESTIMATE FOR INSTALLATION OF ADDITIONAL 1X40MVA 132/33KV TRANSFORMER AT EXISTING EHV SUBSTATION </v>
          </cell>
        </row>
      </sheetData>
      <sheetData sheetId="91">
        <row r="38">
          <cell r="A38" t="str">
            <v xml:space="preserve">ESTIMATE FOR INSTALLATION OF ADDITIONAL 1X40MVA 132/33KV TRANSFORMER AT EXISTING EHV SUBSTATION </v>
          </cell>
        </row>
      </sheetData>
      <sheetData sheetId="92">
        <row r="38">
          <cell r="A38" t="str">
            <v xml:space="preserve">ESTIMATE FOR INSTALLATION OF ADDITIONAL 1X40MVA 132/33KV TRANSFORMER AT EXISTING EHV SUBSTATION </v>
          </cell>
        </row>
      </sheetData>
      <sheetData sheetId="93">
        <row r="38">
          <cell r="A38" t="str">
            <v xml:space="preserve">ESTIMATE FOR INSTALLATION OF ADDITIONAL 1X40MVA 132/33KV TRANSFORMER AT EXISTING EHV SUBSTATION </v>
          </cell>
        </row>
      </sheetData>
      <sheetData sheetId="94">
        <row r="38">
          <cell r="A38" t="str">
            <v xml:space="preserve">ESTIMATE FOR INSTALLATION OF ADDITIONAL 1X40MVA 132/33KV TRANSFORMER AT EXISTING EHV SUBSTATION </v>
          </cell>
        </row>
      </sheetData>
      <sheetData sheetId="95">
        <row r="38">
          <cell r="A38" t="str">
            <v xml:space="preserve">ESTIMATE FOR INSTALLATION OF ADDITIONAL 1X40MVA 132/33KV TRANSFORMER AT EXISTING EHV SUBSTATION </v>
          </cell>
        </row>
      </sheetData>
      <sheetData sheetId="96">
        <row r="38">
          <cell r="A38" t="str">
            <v xml:space="preserve">ESTIMATE FOR INSTALLATION OF ADDITIONAL 1X40MVA 132/33KV TRANSFORMER AT EXISTING EHV SUBSTATION </v>
          </cell>
        </row>
      </sheetData>
      <sheetData sheetId="97">
        <row r="38">
          <cell r="A38" t="str">
            <v xml:space="preserve">ESTIMATE FOR INSTALLATION OF ADDITIONAL 1X40MVA 132/33KV TRANSFORMER AT EXISTING EHV SUBSTATION </v>
          </cell>
        </row>
      </sheetData>
      <sheetData sheetId="98">
        <row r="38">
          <cell r="A38" t="str">
            <v xml:space="preserve">ESTIMATE FOR INSTALLATION OF ADDITIONAL 1X40MVA 132/33KV TRANSFORMER AT EXISTING EHV SUBSTATION </v>
          </cell>
        </row>
      </sheetData>
      <sheetData sheetId="99">
        <row r="38">
          <cell r="A38" t="str">
            <v xml:space="preserve">ESTIMATE FOR INSTALLATION OF ADDITIONAL 1X40MVA 132/33KV TRANSFORMER AT EXISTING EHV SUBSTATION </v>
          </cell>
        </row>
      </sheetData>
      <sheetData sheetId="100">
        <row r="38">
          <cell r="A38" t="str">
            <v xml:space="preserve">ESTIMATE FOR INSTALLATION OF ADDITIONAL 1X40MVA 132/33KV TRANSFORMER AT EXISTING EHV SUBSTATION 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>
        <row r="38">
          <cell r="A38" t="str">
            <v xml:space="preserve">ESTIMATE FOR INSTALLATION OF ADDITIONAL 1X40MVA 132/33KV TRANSFORMER AT EXISTING EHV SUBSTATION </v>
          </cell>
        </row>
      </sheetData>
      <sheetData sheetId="132">
        <row r="38">
          <cell r="A38" t="str">
            <v xml:space="preserve">ESTIMATE FOR INSTALLATION OF ADDITIONAL 1X40MVA 132/33KV TRANSFORMER AT EXISTING EHV SUBSTATION </v>
          </cell>
        </row>
      </sheetData>
      <sheetData sheetId="133">
        <row r="38">
          <cell r="A38" t="str">
            <v xml:space="preserve">ESTIMATE FOR INSTALLATION OF ADDITIONAL 1X40MVA 132/33KV TRANSFORMER AT EXISTING EHV SUBSTATION </v>
          </cell>
        </row>
      </sheetData>
      <sheetData sheetId="134">
        <row r="38">
          <cell r="A38" t="str">
            <v xml:space="preserve">ESTIMATE FOR INSTALLATION OF ADDITIONAL 1X40MVA 132/33KV TRANSFORMER AT EXISTING EHV SUBSTATION </v>
          </cell>
        </row>
      </sheetData>
      <sheetData sheetId="135">
        <row r="38">
          <cell r="A38" t="str">
            <v xml:space="preserve">ESTIMATE FOR INSTALLATION OF ADDITIONAL 1X40MVA 132/33KV TRANSFORMER AT EXISTING EHV SUBSTATION </v>
          </cell>
        </row>
      </sheetData>
      <sheetData sheetId="136">
        <row r="38">
          <cell r="A38" t="str">
            <v xml:space="preserve">ESTIMATE FOR INSTALLATION OF ADDITIONAL 1X40MVA 132/33KV TRANSFORMER AT EXISTING EHV SUBSTATION </v>
          </cell>
        </row>
      </sheetData>
      <sheetData sheetId="137">
        <row r="38">
          <cell r="A38" t="str">
            <v xml:space="preserve">ESTIMATE FOR INSTALLATION OF ADDITIONAL 1X40MVA 132/33KV TRANSFORMER AT EXISTING EHV SUBSTATION </v>
          </cell>
        </row>
      </sheetData>
      <sheetData sheetId="138">
        <row r="38">
          <cell r="A38" t="str">
            <v xml:space="preserve">ESTIMATE FOR INSTALLATION OF ADDITIONAL 1X40MVA 132/33KV TRANSFORMER AT EXISTING EHV SUBSTATION </v>
          </cell>
        </row>
      </sheetData>
      <sheetData sheetId="139">
        <row r="38">
          <cell r="A38" t="str">
            <v xml:space="preserve">ESTIMATE FOR INSTALLATION OF ADDITIONAL 1X40MVA 132/33KV TRANSFORMER AT EXISTING EHV SUBSTATION </v>
          </cell>
        </row>
      </sheetData>
      <sheetData sheetId="140">
        <row r="38">
          <cell r="A38" t="str">
            <v xml:space="preserve">ESTIMATE FOR INSTALLATION OF ADDITIONAL 1X40MVA 132/33KV TRANSFORMER AT EXISTING EHV SUBSTATION </v>
          </cell>
        </row>
      </sheetData>
      <sheetData sheetId="141">
        <row r="38">
          <cell r="A38" t="str">
            <v xml:space="preserve">ESTIMATE FOR INSTALLATION OF ADDITIONAL 1X40MVA 132/33KV TRANSFORMER AT EXISTING EHV SUBSTATION </v>
          </cell>
        </row>
      </sheetData>
      <sheetData sheetId="142">
        <row r="38">
          <cell r="A38" t="str">
            <v xml:space="preserve">ESTIMATE FOR INSTALLATION OF ADDITIONAL 1X40MVA 132/33KV TRANSFORMER AT EXISTING EHV SUBSTATION </v>
          </cell>
        </row>
      </sheetData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>
        <row r="38">
          <cell r="A38" t="str">
            <v xml:space="preserve">ESTIMATE FOR INSTALLATION OF ADDITIONAL 1X40MVA 132/33KV TRANSFORMER AT EXISTING EHV SUBSTATION </v>
          </cell>
        </row>
      </sheetData>
      <sheetData sheetId="154">
        <row r="38">
          <cell r="A38">
            <v>0</v>
          </cell>
        </row>
      </sheetData>
      <sheetData sheetId="155">
        <row r="38">
          <cell r="A38" t="str">
            <v xml:space="preserve">ESTIMATE FOR INSTALLATION OF ADDITIONAL 1X40MVA 132/33KV TRANSFORMER AT EXISTING EHV SUBSTATION </v>
          </cell>
        </row>
      </sheetData>
      <sheetData sheetId="156">
        <row r="38">
          <cell r="A38">
            <v>0</v>
          </cell>
        </row>
      </sheetData>
      <sheetData sheetId="157">
        <row r="38">
          <cell r="A38" t="str">
            <v xml:space="preserve">ESTIMATE FOR INSTALLATION OF ADDITIONAL 1X40MVA 132/33KV TRANSFORMER AT EXISTING EHV SUBSTATION </v>
          </cell>
        </row>
      </sheetData>
      <sheetData sheetId="158">
        <row r="38">
          <cell r="A38">
            <v>0</v>
          </cell>
        </row>
      </sheetData>
      <sheetData sheetId="159">
        <row r="38">
          <cell r="A38" t="str">
            <v xml:space="preserve">ESTIMATE FOR INSTALLATION OF ADDITIONAL 1X40MVA 132/33KV TRANSFORMER AT EXISTING EHV SUBSTATION </v>
          </cell>
        </row>
      </sheetData>
      <sheetData sheetId="160">
        <row r="38">
          <cell r="A38" t="str">
            <v xml:space="preserve">ESTIMATE FOR INSTALLATION OF ADDITIONAL 1X40MVA 132/33KV TRANSFORMER AT EXISTING EHV SUBSTATION </v>
          </cell>
        </row>
      </sheetData>
      <sheetData sheetId="161">
        <row r="38">
          <cell r="A38" t="str">
            <v xml:space="preserve">ESTIMATE FOR INSTALLATION OF ADDITIONAL 1X40MVA 132/33KV TRANSFORMER AT EXISTING EHV SUBSTATION </v>
          </cell>
        </row>
      </sheetData>
      <sheetData sheetId="162">
        <row r="38">
          <cell r="A38" t="str">
            <v xml:space="preserve">ESTIMATE FOR INSTALLATION OF ADDITIONAL 1X40MVA 132/33KV TRANSFORMER AT EXISTING EHV SUBSTATION </v>
          </cell>
        </row>
      </sheetData>
      <sheetData sheetId="163" refreshError="1"/>
      <sheetData sheetId="164" refreshError="1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>
        <row r="38">
          <cell r="A38" t="str">
            <v xml:space="preserve">ESTIMATE FOR INSTALLATION OF ADDITIONAL 1X40MVA 132/33KV TRANSFORMER AT EXISTING EHV SUBSTATION </v>
          </cell>
        </row>
      </sheetData>
      <sheetData sheetId="236">
        <row r="38">
          <cell r="A38" t="str">
            <v xml:space="preserve">ESTIMATE FOR INSTALLATION OF ADDITIONAL 1X40MVA 132/33KV TRANSFORMER AT EXISTING EHV SUBSTATION </v>
          </cell>
        </row>
      </sheetData>
      <sheetData sheetId="237">
        <row r="38">
          <cell r="A38" t="str">
            <v xml:space="preserve">ESTIMATE FOR INSTALLATION OF ADDITIONAL 1X40MVA 132/33KV TRANSFORMER AT EXISTING EHV SUBSTATION </v>
          </cell>
        </row>
      </sheetData>
      <sheetData sheetId="238">
        <row r="38">
          <cell r="A38" t="str">
            <v xml:space="preserve">ESTIMATE FOR INSTALLATION OF ADDITIONAL 1X40MVA 132/33KV TRANSFORMER AT EXISTING EHV SUBSTATION </v>
          </cell>
        </row>
      </sheetData>
      <sheetData sheetId="239">
        <row r="38">
          <cell r="A38">
            <v>0</v>
          </cell>
        </row>
      </sheetData>
      <sheetData sheetId="240">
        <row r="38">
          <cell r="A38" t="str">
            <v xml:space="preserve">ESTIMATE FOR INSTALLATION OF ADDITIONAL 1X40MVA 132/33KV TRANSFORMER AT EXISTING EHV SUBSTATION </v>
          </cell>
        </row>
      </sheetData>
      <sheetData sheetId="241">
        <row r="38">
          <cell r="A38" t="str">
            <v xml:space="preserve">ESTIMATE FOR INSTALLATION OF ADDITIONAL 1X40MVA 132/33KV TRANSFORMER AT EXISTING EHV SUBSTATION </v>
          </cell>
        </row>
      </sheetData>
      <sheetData sheetId="242">
        <row r="38">
          <cell r="A38">
            <v>0</v>
          </cell>
        </row>
      </sheetData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 refreshError="1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Discom Details"/>
      <sheetName val="A 3.7"/>
      <sheetName val="C.S.GENERATION"/>
      <sheetName val="Sch-3"/>
      <sheetName val="Assumptions"/>
      <sheetName val="04rel"/>
      <sheetName val="all"/>
      <sheetName val="RAJ"/>
      <sheetName val="Cash Flow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DCL AUG 12"/>
      <sheetName val="Index Feb 09"/>
      <sheetName val="Data base Feb 09"/>
      <sheetName val="General"/>
      <sheetName val="7.11 p1"/>
      <sheetName val="strain"/>
      <sheetName val="data"/>
      <sheetName val="HLY_-99-004"/>
      <sheetName val="Hydro_Data4"/>
      <sheetName val="dpc_cost4"/>
      <sheetName val="Plant_Availability4"/>
      <sheetName val="Discom_Details1"/>
      <sheetName val="A_3_71"/>
      <sheetName val="C_S_GENERATION1"/>
      <sheetName val="Cash_Flow1"/>
      <sheetName val="7_11_p1"/>
      <sheetName val="7_11_p11"/>
      <sheetName val="Discom_Details2"/>
      <sheetName val="A_3_72"/>
      <sheetName val="C_S_GENERATION2"/>
      <sheetName val="7_11_p12"/>
      <sheetName val="sep01"/>
      <sheetName val="Form-B"/>
      <sheetName val="4 Annex 1 Basic rate"/>
      <sheetName val="tb2002 linked"/>
      <sheetName val="sum"/>
      <sheetName val="DPT-PW"/>
      <sheetName val="Factor_sheet"/>
      <sheetName val="SCF"/>
      <sheetName val="Report"/>
      <sheetName val="Energy_bal"/>
      <sheetName val="TRP"/>
      <sheetName val="Dom"/>
      <sheetName val="Inputs"/>
      <sheetName val="Feb-06"/>
      <sheetName val="17(B) govt"/>
      <sheetName val="Dispatch 2.0"/>
      <sheetName val="DETAILED  BOQ"/>
      <sheetName val="NOPAT_VDF"/>
      <sheetName val="Invested capital_VDF"/>
      <sheetName val="Conductor Size"/>
      <sheetName val="Addl.40"/>
      <sheetName val="DETAILED__BOQ"/>
      <sheetName val="DCL_AUG_12"/>
      <sheetName val="Index_Feb_09"/>
      <sheetName val="Data_base_Feb_09"/>
      <sheetName val="Dispatch_2_0"/>
      <sheetName val="Addl_40"/>
      <sheetName val="Sheet2"/>
      <sheetName val="FT-05-02IsoBOM"/>
      <sheetName val="1"/>
      <sheetName val="Code"/>
      <sheetName val="Design"/>
      <sheetName val="Coalmine"/>
      <sheetName val="Staff Acco."/>
      <sheetName val="BLR 1"/>
      <sheetName val="GEN"/>
      <sheetName val="GAS"/>
      <sheetName val="DEAE"/>
      <sheetName val="BLR2"/>
      <sheetName val="BLR3"/>
      <sheetName val="BLR4"/>
      <sheetName val="BLR5"/>
      <sheetName val="DEM"/>
      <sheetName val="SAM"/>
      <sheetName val="CHEM"/>
      <sheetName val="COP"/>
      <sheetName val="CFL-KIM"/>
      <sheetName val="XLR_NoRangeSheet"/>
      <sheetName val="B&amp;CM LIST"/>
      <sheetName val="Licensee Information"/>
      <sheetName val="deduction"/>
      <sheetName val="addition"/>
      <sheetName val="HLY_-99-005"/>
      <sheetName val="Hydro_Data5"/>
      <sheetName val="dpc_cost5"/>
      <sheetName val="Plant_Availability5"/>
      <sheetName val="Discom_Details3"/>
      <sheetName val="A_3_73"/>
      <sheetName val="C_S_GENERATION3"/>
      <sheetName val="Cash_Flow2"/>
      <sheetName val="DCL_AUG_121"/>
      <sheetName val="Index_Feb_091"/>
      <sheetName val="Data_base_Feb_091"/>
      <sheetName val="7_11_p13"/>
      <sheetName val="tb2002_linked"/>
      <sheetName val="4_Annex_1_Basic_rate"/>
      <sheetName val="17(B)_govt"/>
      <sheetName val="Dispatch_2_01"/>
      <sheetName val="DETAILED__BOQ1"/>
      <sheetName val="Invested_capital_VDF"/>
      <sheetName val="Licensee_Information"/>
      <sheetName val="Addl_401"/>
      <sheetName val="Conductor_Size"/>
      <sheetName val="Staff_Acco_"/>
      <sheetName val="BLR_1"/>
      <sheetName val="B&amp;CM_LIST"/>
      <sheetName val="DIY Affil"/>
      <sheetName val="GAC Affil"/>
      <sheetName val="Committee 11-12"/>
      <sheetName val="QOSWS "/>
      <sheetName val="Codes"/>
      <sheetName val="Format-15(A)"/>
      <sheetName val="INDEX"/>
      <sheetName val="oct-06"/>
      <sheetName val="travel_per"/>
      <sheetName val="Format-A (B)"/>
      <sheetName val="Format-A"/>
      <sheetName val="Format-A (HQ)"/>
      <sheetName val="Sheet2 (2)"/>
      <sheetName val="Format-A (S)"/>
      <sheetName val="BoQ2"/>
      <sheetName val="ANEX-II"/>
      <sheetName val="ANEX-VII(a)"/>
      <sheetName val="Ag LF"/>
      <sheetName val="r.hrs. since comm"/>
      <sheetName val="May '10"/>
      <sheetName val="June '10"/>
      <sheetName val="July '10"/>
      <sheetName val="August '10"/>
      <sheetName val="September '10"/>
      <sheetName val="October '10"/>
      <sheetName val="November '10"/>
      <sheetName val="Ref codes"/>
      <sheetName val="P&amp;L"/>
      <sheetName val="Form-C4"/>
      <sheetName val="BLANK"/>
      <sheetName val="Vendor_M"/>
      <sheetName val="GTP_DRW_L"/>
      <sheetName val="EDWise"/>
      <sheetName val="Data base 12-13 back Jan 10"/>
      <sheetName val="stn wise emr"/>
      <sheetName val="Scheme Area Details_Block__ C2"/>
    </sheetNames>
    <sheetDataSet>
      <sheetData sheetId="0" refreshError="1"/>
      <sheetData sheetId="1" refreshError="1"/>
      <sheetData sheetId="2" refreshError="1"/>
      <sheetData sheetId="3" refreshError="1">
        <row r="1">
          <cell r="D1">
            <v>0</v>
          </cell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">
          <cell r="D1">
            <v>0</v>
          </cell>
        </row>
      </sheetData>
      <sheetData sheetId="37">
        <row r="1">
          <cell r="D1">
            <v>0</v>
          </cell>
        </row>
      </sheetData>
      <sheetData sheetId="38">
        <row r="1">
          <cell r="D1">
            <v>0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">
          <cell r="D1">
            <v>0</v>
          </cell>
        </row>
      </sheetData>
      <sheetData sheetId="45">
        <row r="1">
          <cell r="D1">
            <v>0</v>
          </cell>
        </row>
      </sheetData>
      <sheetData sheetId="46">
        <row r="1">
          <cell r="D1">
            <v>0</v>
          </cell>
        </row>
      </sheetData>
      <sheetData sheetId="47">
        <row r="1">
          <cell r="D1">
            <v>0</v>
          </cell>
        </row>
      </sheetData>
      <sheetData sheetId="48">
        <row r="1">
          <cell r="D1">
            <v>0</v>
          </cell>
        </row>
      </sheetData>
      <sheetData sheetId="49">
        <row r="1">
          <cell r="D1">
            <v>0</v>
          </cell>
        </row>
      </sheetData>
      <sheetData sheetId="50">
        <row r="1">
          <cell r="D1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1">
          <cell r="D1">
            <v>0</v>
          </cell>
        </row>
      </sheetData>
      <sheetData sheetId="60">
        <row r="1">
          <cell r="D1">
            <v>0</v>
          </cell>
        </row>
      </sheetData>
      <sheetData sheetId="61">
        <row r="1">
          <cell r="D1">
            <v>0</v>
          </cell>
        </row>
      </sheetData>
      <sheetData sheetId="62">
        <row r="1">
          <cell r="D1">
            <v>0</v>
          </cell>
        </row>
      </sheetData>
      <sheetData sheetId="63">
        <row r="1">
          <cell r="D1">
            <v>0</v>
          </cell>
        </row>
      </sheetData>
      <sheetData sheetId="64">
        <row r="1">
          <cell r="D1">
            <v>0</v>
          </cell>
        </row>
      </sheetData>
      <sheetData sheetId="65">
        <row r="1">
          <cell r="D1">
            <v>0</v>
          </cell>
        </row>
      </sheetData>
      <sheetData sheetId="66">
        <row r="1">
          <cell r="D1">
            <v>0</v>
          </cell>
        </row>
      </sheetData>
      <sheetData sheetId="67">
        <row r="1">
          <cell r="D1">
            <v>0</v>
          </cell>
        </row>
      </sheetData>
      <sheetData sheetId="68">
        <row r="1">
          <cell r="D1">
            <v>0</v>
          </cell>
        </row>
      </sheetData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>
        <row r="1">
          <cell r="D1">
            <v>0</v>
          </cell>
        </row>
      </sheetData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>
        <row r="1">
          <cell r="D1">
            <v>0</v>
          </cell>
        </row>
      </sheetData>
      <sheetData sheetId="93">
        <row r="1">
          <cell r="D1">
            <v>0</v>
          </cell>
        </row>
      </sheetData>
      <sheetData sheetId="94">
        <row r="1">
          <cell r="D1">
            <v>0</v>
          </cell>
        </row>
      </sheetData>
      <sheetData sheetId="95">
        <row r="1">
          <cell r="D1">
            <v>0</v>
          </cell>
        </row>
      </sheetData>
      <sheetData sheetId="96">
        <row r="1">
          <cell r="D1">
            <v>0</v>
          </cell>
        </row>
      </sheetData>
      <sheetData sheetId="97">
        <row r="1">
          <cell r="D1">
            <v>0</v>
          </cell>
        </row>
      </sheetData>
      <sheetData sheetId="98">
        <row r="1">
          <cell r="D1">
            <v>0</v>
          </cell>
        </row>
      </sheetData>
      <sheetData sheetId="99">
        <row r="1">
          <cell r="D1">
            <v>0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Assumptions"/>
      <sheetName val="A 3.7"/>
      <sheetName val="water_bal"/>
      <sheetName val="Daily_input"/>
      <sheetName val="Daily_report"/>
      <sheetName val="A_3_7"/>
      <sheetName val="Clause 9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2FDE6-4C4B-4E0A-A10C-EC601188BFF9}">
  <sheetPr>
    <pageSetUpPr fitToPage="1"/>
  </sheetPr>
  <dimension ref="A1:K94"/>
  <sheetViews>
    <sheetView tabSelected="1" topLeftCell="A41" workbookViewId="0">
      <selection activeCell="F100" sqref="F100"/>
    </sheetView>
  </sheetViews>
  <sheetFormatPr defaultColWidth="10.5703125" defaultRowHeight="15" x14ac:dyDescent="0.25"/>
  <cols>
    <col min="1" max="1" width="29.140625" style="130" customWidth="1"/>
    <col min="2" max="2" width="17.5703125" style="130" customWidth="1"/>
    <col min="3" max="4" width="16.42578125" style="130" customWidth="1"/>
    <col min="5" max="5" width="14.85546875" style="130" customWidth="1"/>
    <col min="6" max="6" width="17.42578125" style="130" customWidth="1"/>
    <col min="7" max="10" width="10.5703125" style="130"/>
    <col min="11" max="11" width="16.42578125" style="130" customWidth="1"/>
    <col min="12" max="16384" width="10.5703125" style="130"/>
  </cols>
  <sheetData>
    <row r="1" spans="1:11" ht="18.75" x14ac:dyDescent="0.25">
      <c r="A1" s="161" t="s">
        <v>62</v>
      </c>
      <c r="B1" s="161"/>
      <c r="C1" s="161"/>
      <c r="D1" s="161"/>
      <c r="E1" s="161"/>
      <c r="F1" s="161"/>
    </row>
    <row r="2" spans="1:11" x14ac:dyDescent="0.25">
      <c r="A2" s="131"/>
    </row>
    <row r="3" spans="1:11" ht="25.5" x14ac:dyDescent="0.25">
      <c r="A3" s="132" t="s">
        <v>63</v>
      </c>
      <c r="B3" s="133" t="s">
        <v>64</v>
      </c>
      <c r="C3" s="132" t="s">
        <v>65</v>
      </c>
      <c r="D3" s="134" t="s">
        <v>66</v>
      </c>
      <c r="E3" s="135" t="s">
        <v>67</v>
      </c>
      <c r="F3" s="135" t="s">
        <v>68</v>
      </c>
    </row>
    <row r="4" spans="1:11" ht="22.15" customHeight="1" x14ac:dyDescent="0.25">
      <c r="A4" s="136" t="s">
        <v>69</v>
      </c>
      <c r="B4" s="137"/>
      <c r="C4" s="138"/>
      <c r="D4" s="139"/>
      <c r="E4" s="140"/>
      <c r="F4" s="141"/>
      <c r="G4" s="130">
        <v>60185.59000000004</v>
      </c>
      <c r="J4" s="130">
        <v>4080.1215644986646</v>
      </c>
      <c r="K4" s="130">
        <v>3465.6001333466115</v>
      </c>
    </row>
    <row r="5" spans="1:11" ht="22.15" customHeight="1" x14ac:dyDescent="0.25">
      <c r="A5" s="136" t="s">
        <v>70</v>
      </c>
      <c r="B5" s="142"/>
      <c r="C5" s="138"/>
      <c r="D5" s="139"/>
      <c r="E5" s="142"/>
      <c r="F5" s="142"/>
      <c r="G5" s="130">
        <v>60185.590000000047</v>
      </c>
      <c r="H5" s="130">
        <v>5872.5098506369695</v>
      </c>
      <c r="J5" s="130">
        <v>4111.0314854099279</v>
      </c>
      <c r="K5" s="130">
        <v>3521.5777297130617</v>
      </c>
    </row>
    <row r="6" spans="1:11" s="149" customFormat="1" ht="15.75" x14ac:dyDescent="0.25">
      <c r="A6" s="143" t="s">
        <v>71</v>
      </c>
      <c r="B6" s="144">
        <v>4026.15</v>
      </c>
      <c r="C6" s="145">
        <v>161002879</v>
      </c>
      <c r="D6" s="146" t="s">
        <v>72</v>
      </c>
      <c r="E6" s="147">
        <v>3722</v>
      </c>
      <c r="F6" s="148">
        <v>3912</v>
      </c>
    </row>
    <row r="7" spans="1:11" s="149" customFormat="1" ht="30" x14ac:dyDescent="0.25">
      <c r="A7" s="143" t="s">
        <v>73</v>
      </c>
      <c r="B7" s="144">
        <v>3936.55</v>
      </c>
      <c r="C7" s="145">
        <v>151000788</v>
      </c>
      <c r="D7" s="146" t="s">
        <v>74</v>
      </c>
      <c r="E7" s="147">
        <v>4811</v>
      </c>
      <c r="F7" s="148">
        <v>3278</v>
      </c>
    </row>
    <row r="8" spans="1:11" s="149" customFormat="1" ht="15.75" x14ac:dyDescent="0.25">
      <c r="A8" s="143" t="s">
        <v>75</v>
      </c>
      <c r="B8" s="144">
        <v>1022.57</v>
      </c>
      <c r="C8" s="145">
        <v>161000127</v>
      </c>
      <c r="D8" s="146">
        <v>45780</v>
      </c>
      <c r="E8" s="147">
        <v>4023</v>
      </c>
      <c r="F8" s="148">
        <v>3054</v>
      </c>
    </row>
    <row r="9" spans="1:11" s="149" customFormat="1" ht="15.75" x14ac:dyDescent="0.25">
      <c r="A9" s="143" t="s">
        <v>76</v>
      </c>
      <c r="B9" s="144">
        <v>3039.13</v>
      </c>
      <c r="C9" s="145">
        <v>161000127</v>
      </c>
      <c r="D9" s="146">
        <v>45780</v>
      </c>
      <c r="E9" s="147">
        <v>4310</v>
      </c>
      <c r="F9" s="148">
        <v>3134</v>
      </c>
    </row>
    <row r="10" spans="1:11" s="149" customFormat="1" ht="30" x14ac:dyDescent="0.25">
      <c r="A10" s="143" t="s">
        <v>73</v>
      </c>
      <c r="B10" s="144">
        <v>3853.45</v>
      </c>
      <c r="C10" s="145">
        <v>161010241</v>
      </c>
      <c r="D10" s="146">
        <v>45781</v>
      </c>
      <c r="E10" s="147">
        <v>4539</v>
      </c>
      <c r="F10" s="148">
        <v>4042</v>
      </c>
    </row>
    <row r="11" spans="1:11" s="149" customFormat="1" ht="30" x14ac:dyDescent="0.25">
      <c r="A11" s="143" t="s">
        <v>73</v>
      </c>
      <c r="B11" s="144">
        <v>3913.5</v>
      </c>
      <c r="C11" s="145">
        <v>161010242</v>
      </c>
      <c r="D11" s="146">
        <v>45782</v>
      </c>
      <c r="E11" s="147">
        <v>4416</v>
      </c>
      <c r="F11" s="148">
        <v>3356</v>
      </c>
    </row>
    <row r="12" spans="1:11" s="149" customFormat="1" ht="15.75" x14ac:dyDescent="0.25">
      <c r="A12" s="143" t="s">
        <v>77</v>
      </c>
      <c r="B12" s="144">
        <v>4048.95</v>
      </c>
      <c r="C12" s="145">
        <v>161016364</v>
      </c>
      <c r="D12" s="146">
        <v>45782</v>
      </c>
      <c r="E12" s="147">
        <v>3463</v>
      </c>
      <c r="F12" s="148">
        <v>3534</v>
      </c>
    </row>
    <row r="13" spans="1:11" s="149" customFormat="1" ht="15.75" x14ac:dyDescent="0.25">
      <c r="A13" s="143" t="s">
        <v>76</v>
      </c>
      <c r="B13" s="144">
        <v>2619.62</v>
      </c>
      <c r="C13" s="145">
        <v>169000130</v>
      </c>
      <c r="D13" s="146">
        <v>45784</v>
      </c>
      <c r="E13" s="147">
        <v>4450</v>
      </c>
      <c r="F13" s="148">
        <v>3358</v>
      </c>
    </row>
    <row r="14" spans="1:11" s="149" customFormat="1" ht="15.75" x14ac:dyDescent="0.25">
      <c r="A14" s="143" t="s">
        <v>75</v>
      </c>
      <c r="B14" s="144">
        <v>1475.03</v>
      </c>
      <c r="C14" s="145">
        <v>161000130</v>
      </c>
      <c r="D14" s="146">
        <v>45784</v>
      </c>
      <c r="E14" s="147">
        <v>4150</v>
      </c>
      <c r="F14" s="148">
        <v>3255</v>
      </c>
    </row>
    <row r="15" spans="1:11" s="149" customFormat="1" ht="30" x14ac:dyDescent="0.25">
      <c r="A15" s="143" t="s">
        <v>73</v>
      </c>
      <c r="B15" s="144">
        <v>4074.25</v>
      </c>
      <c r="C15" s="145">
        <v>161010243</v>
      </c>
      <c r="D15" s="146">
        <v>45784</v>
      </c>
      <c r="E15" s="147">
        <v>4814</v>
      </c>
      <c r="F15" s="148">
        <v>3710</v>
      </c>
    </row>
    <row r="16" spans="1:11" s="149" customFormat="1" ht="30" x14ac:dyDescent="0.25">
      <c r="A16" s="143" t="s">
        <v>73</v>
      </c>
      <c r="B16" s="144">
        <v>3745.35</v>
      </c>
      <c r="C16" s="145">
        <v>161010244</v>
      </c>
      <c r="D16" s="146">
        <v>45785</v>
      </c>
      <c r="E16" s="147">
        <v>4624</v>
      </c>
      <c r="F16" s="148">
        <v>3400</v>
      </c>
    </row>
    <row r="17" spans="1:6" s="149" customFormat="1" ht="15.75" x14ac:dyDescent="0.25">
      <c r="A17" s="143" t="s">
        <v>78</v>
      </c>
      <c r="B17" s="144">
        <v>4128.6000000000004</v>
      </c>
      <c r="C17" s="145">
        <v>151000455</v>
      </c>
      <c r="D17" s="146">
        <v>45786</v>
      </c>
      <c r="E17" s="147">
        <v>4018</v>
      </c>
      <c r="F17" s="148">
        <v>3639</v>
      </c>
    </row>
    <row r="18" spans="1:6" s="149" customFormat="1" ht="30" x14ac:dyDescent="0.25">
      <c r="A18" s="143" t="s">
        <v>79</v>
      </c>
      <c r="B18" s="144">
        <v>2263.31</v>
      </c>
      <c r="C18" s="145">
        <v>162004166</v>
      </c>
      <c r="D18" s="146">
        <v>45786</v>
      </c>
      <c r="E18" s="147">
        <v>3781</v>
      </c>
      <c r="F18" s="148">
        <v>2618</v>
      </c>
    </row>
    <row r="19" spans="1:6" s="149" customFormat="1" ht="15.75" x14ac:dyDescent="0.25">
      <c r="A19" s="143" t="s">
        <v>80</v>
      </c>
      <c r="B19" s="144">
        <v>1624.39</v>
      </c>
      <c r="C19" s="145">
        <v>162004166</v>
      </c>
      <c r="D19" s="146">
        <v>45786</v>
      </c>
      <c r="E19" s="147">
        <v>4223</v>
      </c>
      <c r="F19" s="148">
        <v>3617</v>
      </c>
    </row>
    <row r="20" spans="1:6" s="149" customFormat="1" ht="15.75" x14ac:dyDescent="0.25">
      <c r="A20" s="143" t="s">
        <v>81</v>
      </c>
      <c r="B20" s="144">
        <v>3915.35</v>
      </c>
      <c r="C20" s="145">
        <v>151000137</v>
      </c>
      <c r="D20" s="146">
        <v>45787</v>
      </c>
      <c r="E20" s="147">
        <v>3915</v>
      </c>
      <c r="F20" s="148">
        <v>3272</v>
      </c>
    </row>
    <row r="21" spans="1:6" s="149" customFormat="1" ht="30" x14ac:dyDescent="0.25">
      <c r="A21" s="143" t="s">
        <v>73</v>
      </c>
      <c r="B21" s="144">
        <v>3875.95</v>
      </c>
      <c r="C21" s="145">
        <v>161010245</v>
      </c>
      <c r="D21" s="146">
        <v>45787</v>
      </c>
      <c r="E21" s="147">
        <v>4445</v>
      </c>
      <c r="F21" s="148">
        <v>3089</v>
      </c>
    </row>
    <row r="22" spans="1:6" s="149" customFormat="1" ht="30" x14ac:dyDescent="0.25">
      <c r="A22" s="143" t="s">
        <v>79</v>
      </c>
      <c r="B22" s="144">
        <v>2020.78</v>
      </c>
      <c r="C22" s="145">
        <v>162004169</v>
      </c>
      <c r="D22" s="146">
        <v>45787</v>
      </c>
      <c r="E22" s="147">
        <v>3733</v>
      </c>
      <c r="F22" s="148">
        <v>2683</v>
      </c>
    </row>
    <row r="23" spans="1:6" s="149" customFormat="1" ht="30" x14ac:dyDescent="0.25">
      <c r="A23" s="143" t="s">
        <v>82</v>
      </c>
      <c r="B23" s="144">
        <v>1973.42</v>
      </c>
      <c r="C23" s="145">
        <v>162004169</v>
      </c>
      <c r="D23" s="146">
        <v>45787</v>
      </c>
      <c r="E23" s="147">
        <v>4023</v>
      </c>
      <c r="F23" s="148">
        <v>3399</v>
      </c>
    </row>
    <row r="24" spans="1:6" s="149" customFormat="1" ht="30" x14ac:dyDescent="0.25">
      <c r="A24" s="143" t="s">
        <v>82</v>
      </c>
      <c r="B24" s="144">
        <v>2918.62</v>
      </c>
      <c r="C24" s="145">
        <v>162004173</v>
      </c>
      <c r="D24" s="146">
        <v>45788</v>
      </c>
      <c r="E24" s="147">
        <v>4022</v>
      </c>
      <c r="F24" s="148">
        <v>2885</v>
      </c>
    </row>
    <row r="25" spans="1:6" s="149" customFormat="1" ht="15.75" x14ac:dyDescent="0.25">
      <c r="A25" s="143" t="s">
        <v>83</v>
      </c>
      <c r="B25" s="144">
        <v>1024.23</v>
      </c>
      <c r="C25" s="145">
        <v>162004173</v>
      </c>
      <c r="D25" s="146">
        <v>45788</v>
      </c>
      <c r="E25" s="147">
        <v>3780</v>
      </c>
      <c r="F25" s="148">
        <v>3063</v>
      </c>
    </row>
    <row r="26" spans="1:6" s="149" customFormat="1" ht="15.75" x14ac:dyDescent="0.25">
      <c r="A26" s="143" t="s">
        <v>84</v>
      </c>
      <c r="B26" s="144">
        <v>3462.14</v>
      </c>
      <c r="C26" s="145">
        <v>151000138</v>
      </c>
      <c r="D26" s="146">
        <v>45788</v>
      </c>
      <c r="E26" s="147">
        <v>3887</v>
      </c>
      <c r="F26" s="148">
        <v>3656</v>
      </c>
    </row>
    <row r="27" spans="1:6" s="149" customFormat="1" ht="15.75" x14ac:dyDescent="0.25">
      <c r="A27" s="143" t="s">
        <v>85</v>
      </c>
      <c r="B27" s="144">
        <v>334.71</v>
      </c>
      <c r="C27" s="145">
        <v>151000138</v>
      </c>
      <c r="D27" s="146">
        <v>45788</v>
      </c>
      <c r="E27" s="147">
        <v>5283</v>
      </c>
      <c r="F27" s="148">
        <v>3832</v>
      </c>
    </row>
    <row r="28" spans="1:6" s="149" customFormat="1" ht="15.75" x14ac:dyDescent="0.25">
      <c r="A28" s="143" t="s">
        <v>86</v>
      </c>
      <c r="B28" s="144">
        <v>3991.3999999999996</v>
      </c>
      <c r="C28" s="145">
        <v>151000139</v>
      </c>
      <c r="D28" s="146">
        <v>45789</v>
      </c>
      <c r="E28" s="147">
        <v>4150</v>
      </c>
      <c r="F28" s="148">
        <v>3409</v>
      </c>
    </row>
    <row r="29" spans="1:6" s="149" customFormat="1" ht="30" x14ac:dyDescent="0.25">
      <c r="A29" s="143" t="s">
        <v>73</v>
      </c>
      <c r="B29" s="144">
        <v>3846.85</v>
      </c>
      <c r="C29" s="145">
        <v>161010246</v>
      </c>
      <c r="D29" s="146">
        <v>45789</v>
      </c>
      <c r="E29" s="147">
        <v>4792</v>
      </c>
      <c r="F29" s="148">
        <v>3141</v>
      </c>
    </row>
    <row r="30" spans="1:6" s="149" customFormat="1" ht="30" x14ac:dyDescent="0.25">
      <c r="A30" s="143" t="s">
        <v>82</v>
      </c>
      <c r="B30" s="144">
        <v>2190.2199999999998</v>
      </c>
      <c r="C30" s="145">
        <v>162004178</v>
      </c>
      <c r="D30" s="146">
        <v>45790</v>
      </c>
      <c r="E30" s="147">
        <v>4028</v>
      </c>
      <c r="F30" s="148">
        <v>3316</v>
      </c>
    </row>
    <row r="31" spans="1:6" s="149" customFormat="1" ht="15.75" x14ac:dyDescent="0.25">
      <c r="A31" s="143" t="s">
        <v>83</v>
      </c>
      <c r="B31" s="144">
        <v>1746.33</v>
      </c>
      <c r="C31" s="145">
        <v>162004178</v>
      </c>
      <c r="D31" s="146">
        <v>45790</v>
      </c>
      <c r="E31" s="147">
        <v>3736</v>
      </c>
      <c r="F31" s="148">
        <v>3225</v>
      </c>
    </row>
    <row r="32" spans="1:6" s="149" customFormat="1" ht="30" x14ac:dyDescent="0.25">
      <c r="A32" s="143" t="s">
        <v>79</v>
      </c>
      <c r="B32" s="144">
        <v>2294.66</v>
      </c>
      <c r="C32" s="145">
        <v>162004185</v>
      </c>
      <c r="D32" s="146">
        <v>45792</v>
      </c>
      <c r="E32" s="147">
        <v>3850</v>
      </c>
      <c r="F32" s="148">
        <v>3418</v>
      </c>
    </row>
    <row r="33" spans="1:6" s="149" customFormat="1" ht="30" x14ac:dyDescent="0.25">
      <c r="A33" s="143" t="s">
        <v>82</v>
      </c>
      <c r="B33" s="144">
        <v>1595.59</v>
      </c>
      <c r="C33" s="145">
        <v>162004185</v>
      </c>
      <c r="D33" s="146">
        <v>45792</v>
      </c>
      <c r="E33" s="150">
        <v>4150</v>
      </c>
      <c r="F33" s="148">
        <v>3363</v>
      </c>
    </row>
    <row r="34" spans="1:6" s="149" customFormat="1" ht="15.75" x14ac:dyDescent="0.25">
      <c r="A34" s="143" t="s">
        <v>85</v>
      </c>
      <c r="B34" s="144">
        <v>344.09</v>
      </c>
      <c r="C34" s="145">
        <v>151000140</v>
      </c>
      <c r="D34" s="146">
        <v>45792</v>
      </c>
      <c r="E34" s="150">
        <v>5350</v>
      </c>
      <c r="F34" s="148">
        <v>3382</v>
      </c>
    </row>
    <row r="35" spans="1:6" s="149" customFormat="1" ht="15.75" x14ac:dyDescent="0.25">
      <c r="A35" s="143" t="s">
        <v>84</v>
      </c>
      <c r="B35" s="144">
        <v>3695.86</v>
      </c>
      <c r="C35" s="145">
        <v>151000140</v>
      </c>
      <c r="D35" s="146">
        <v>45792</v>
      </c>
      <c r="E35" s="147">
        <v>4150</v>
      </c>
      <c r="F35" s="148">
        <v>3362</v>
      </c>
    </row>
    <row r="36" spans="1:6" s="149" customFormat="1" ht="30" x14ac:dyDescent="0.25">
      <c r="A36" s="143" t="s">
        <v>73</v>
      </c>
      <c r="B36" s="144">
        <v>3908.25</v>
      </c>
      <c r="C36" s="145">
        <v>161010247</v>
      </c>
      <c r="D36" s="146">
        <v>45793</v>
      </c>
      <c r="E36" s="147">
        <v>4678</v>
      </c>
      <c r="F36" s="148">
        <v>4162</v>
      </c>
    </row>
    <row r="37" spans="1:6" s="149" customFormat="1" ht="15.75" x14ac:dyDescent="0.25">
      <c r="A37" s="143" t="s">
        <v>84</v>
      </c>
      <c r="B37" s="144">
        <v>3972.7</v>
      </c>
      <c r="C37" s="145">
        <v>161002555</v>
      </c>
      <c r="D37" s="146">
        <v>45793</v>
      </c>
      <c r="E37" s="147">
        <v>4150</v>
      </c>
      <c r="F37" s="148">
        <v>3418</v>
      </c>
    </row>
    <row r="38" spans="1:6" s="149" customFormat="1" ht="15.75" x14ac:dyDescent="0.25">
      <c r="A38" s="143" t="s">
        <v>84</v>
      </c>
      <c r="B38" s="144">
        <v>3963.25</v>
      </c>
      <c r="C38" s="145">
        <v>151000141</v>
      </c>
      <c r="D38" s="146">
        <v>45794</v>
      </c>
      <c r="E38" s="147">
        <v>4150</v>
      </c>
      <c r="F38" s="148">
        <v>3629</v>
      </c>
    </row>
    <row r="39" spans="1:6" s="149" customFormat="1" ht="30" x14ac:dyDescent="0.25">
      <c r="A39" s="143" t="s">
        <v>79</v>
      </c>
      <c r="B39" s="144">
        <v>2283.29</v>
      </c>
      <c r="C39" s="145">
        <v>162004194</v>
      </c>
      <c r="D39" s="146">
        <v>45794</v>
      </c>
      <c r="E39" s="150">
        <v>3800</v>
      </c>
      <c r="F39" s="151">
        <v>3095.0652113363758</v>
      </c>
    </row>
    <row r="40" spans="1:6" s="149" customFormat="1" ht="30" x14ac:dyDescent="0.25">
      <c r="A40" s="143" t="s">
        <v>82</v>
      </c>
      <c r="B40" s="144">
        <v>1593.86</v>
      </c>
      <c r="C40" s="145">
        <v>162004194</v>
      </c>
      <c r="D40" s="146">
        <v>45794</v>
      </c>
      <c r="E40" s="150">
        <v>4150</v>
      </c>
      <c r="F40" s="151">
        <v>2452.2622469795788</v>
      </c>
    </row>
    <row r="41" spans="1:6" s="149" customFormat="1" ht="15.75" x14ac:dyDescent="0.25">
      <c r="A41" s="143" t="s">
        <v>84</v>
      </c>
      <c r="B41" s="144">
        <v>3605.59</v>
      </c>
      <c r="C41" s="145">
        <v>161002556</v>
      </c>
      <c r="D41" s="146">
        <v>45796</v>
      </c>
      <c r="E41" s="150">
        <v>4042</v>
      </c>
      <c r="F41" s="151">
        <v>2898.8023016554903</v>
      </c>
    </row>
    <row r="42" spans="1:6" s="149" customFormat="1" ht="15.75" x14ac:dyDescent="0.25">
      <c r="A42" s="143" t="s">
        <v>85</v>
      </c>
      <c r="B42" s="144">
        <v>331.76</v>
      </c>
      <c r="C42" s="145">
        <v>161002556</v>
      </c>
      <c r="D42" s="146">
        <v>45796</v>
      </c>
      <c r="E42" s="147">
        <v>5234</v>
      </c>
      <c r="F42" s="151">
        <v>3097.9384145728641</v>
      </c>
    </row>
    <row r="43" spans="1:6" s="149" customFormat="1" ht="15.75" x14ac:dyDescent="0.25">
      <c r="A43" s="143" t="s">
        <v>87</v>
      </c>
      <c r="B43" s="144">
        <v>4040.45</v>
      </c>
      <c r="C43" s="145">
        <v>161010248</v>
      </c>
      <c r="D43" s="146">
        <v>45796</v>
      </c>
      <c r="E43" s="147">
        <v>4024</v>
      </c>
      <c r="F43" s="151">
        <v>3177</v>
      </c>
    </row>
    <row r="44" spans="1:6" s="149" customFormat="1" ht="15.75" x14ac:dyDescent="0.25">
      <c r="A44" s="143" t="s">
        <v>88</v>
      </c>
      <c r="B44" s="144">
        <v>2773.5</v>
      </c>
      <c r="C44" s="145">
        <v>151000790</v>
      </c>
      <c r="D44" s="146">
        <v>45796</v>
      </c>
      <c r="E44" s="147">
        <v>4051</v>
      </c>
      <c r="F44" s="151">
        <v>3163.1044539755849</v>
      </c>
    </row>
    <row r="45" spans="1:6" s="149" customFormat="1" ht="15.75" x14ac:dyDescent="0.25">
      <c r="A45" s="143" t="s">
        <v>87</v>
      </c>
      <c r="B45" s="144">
        <v>1325.65</v>
      </c>
      <c r="C45" s="145">
        <v>151000790</v>
      </c>
      <c r="D45" s="146">
        <v>45796</v>
      </c>
      <c r="E45" s="147">
        <v>4020</v>
      </c>
      <c r="F45" s="151">
        <v>3132.6774072647222</v>
      </c>
    </row>
    <row r="46" spans="1:6" s="149" customFormat="1" ht="15.75" x14ac:dyDescent="0.25">
      <c r="A46" s="143" t="s">
        <v>86</v>
      </c>
      <c r="B46" s="144">
        <v>3844.9</v>
      </c>
      <c r="C46" s="145">
        <v>161002557</v>
      </c>
      <c r="D46" s="146">
        <v>45796</v>
      </c>
      <c r="E46" s="147">
        <v>3882</v>
      </c>
      <c r="F46" s="151">
        <v>3193</v>
      </c>
    </row>
    <row r="47" spans="1:6" s="149" customFormat="1" ht="15.75" x14ac:dyDescent="0.25">
      <c r="A47" s="143" t="s">
        <v>87</v>
      </c>
      <c r="B47" s="144">
        <v>1173.6099999999999</v>
      </c>
      <c r="C47" s="145">
        <v>151000791</v>
      </c>
      <c r="D47" s="146">
        <v>45797</v>
      </c>
      <c r="E47" s="147">
        <v>3782</v>
      </c>
      <c r="F47" s="151">
        <v>3148.3490744101637</v>
      </c>
    </row>
    <row r="48" spans="1:6" s="149" customFormat="1" ht="15.75" x14ac:dyDescent="0.25">
      <c r="A48" s="143" t="s">
        <v>88</v>
      </c>
      <c r="B48" s="144">
        <v>2627.94</v>
      </c>
      <c r="C48" s="145">
        <v>151000791</v>
      </c>
      <c r="D48" s="146">
        <v>45797</v>
      </c>
      <c r="E48" s="147">
        <v>3623</v>
      </c>
      <c r="F48" s="151">
        <v>3207.777419093497</v>
      </c>
    </row>
    <row r="49" spans="1:6" s="149" customFormat="1" ht="15.75" x14ac:dyDescent="0.25">
      <c r="A49" s="143" t="s">
        <v>89</v>
      </c>
      <c r="B49" s="144">
        <v>2251.54</v>
      </c>
      <c r="C49" s="145">
        <v>161002890</v>
      </c>
      <c r="D49" s="146">
        <v>45799</v>
      </c>
      <c r="E49" s="150">
        <v>4400</v>
      </c>
      <c r="F49" s="151">
        <v>3178.662145768862</v>
      </c>
    </row>
    <row r="50" spans="1:6" s="149" customFormat="1" ht="15.75" x14ac:dyDescent="0.25">
      <c r="A50" s="143" t="s">
        <v>71</v>
      </c>
      <c r="B50" s="144">
        <v>1804.51</v>
      </c>
      <c r="C50" s="145">
        <v>161002890</v>
      </c>
      <c r="D50" s="146">
        <v>45799</v>
      </c>
      <c r="E50" s="150">
        <v>4400</v>
      </c>
      <c r="F50" s="151">
        <v>3358</v>
      </c>
    </row>
    <row r="51" spans="1:6" s="149" customFormat="1" ht="30" x14ac:dyDescent="0.25">
      <c r="A51" s="143" t="s">
        <v>82</v>
      </c>
      <c r="B51" s="144">
        <v>2467.87</v>
      </c>
      <c r="C51" s="145">
        <v>162004206</v>
      </c>
      <c r="D51" s="146">
        <v>45798</v>
      </c>
      <c r="E51" s="150">
        <v>4100</v>
      </c>
      <c r="F51" s="151">
        <v>2761.4627643514114</v>
      </c>
    </row>
    <row r="52" spans="1:6" s="149" customFormat="1" ht="15.75" x14ac:dyDescent="0.25">
      <c r="A52" s="143" t="s">
        <v>83</v>
      </c>
      <c r="B52" s="144">
        <v>1364.08</v>
      </c>
      <c r="C52" s="145">
        <v>162004206</v>
      </c>
      <c r="D52" s="146">
        <v>45798</v>
      </c>
      <c r="E52" s="150">
        <v>3800</v>
      </c>
      <c r="F52" s="151">
        <v>3130.2752868641337</v>
      </c>
    </row>
    <row r="53" spans="1:6" s="149" customFormat="1" ht="15.75" x14ac:dyDescent="0.25">
      <c r="A53" s="143" t="s">
        <v>88</v>
      </c>
      <c r="B53" s="144">
        <v>2579.9</v>
      </c>
      <c r="C53" s="145">
        <v>161010249</v>
      </c>
      <c r="D53" s="146">
        <v>45799</v>
      </c>
      <c r="E53" s="150">
        <v>4100</v>
      </c>
      <c r="F53" s="151">
        <v>3193.1091188811192</v>
      </c>
    </row>
    <row r="54" spans="1:6" s="149" customFormat="1" ht="15.75" x14ac:dyDescent="0.25">
      <c r="A54" s="143" t="s">
        <v>87</v>
      </c>
      <c r="B54" s="144">
        <v>1183.6500000000001</v>
      </c>
      <c r="C54" s="145">
        <v>161010249</v>
      </c>
      <c r="D54" s="146">
        <v>45799</v>
      </c>
      <c r="E54" s="150">
        <v>4100</v>
      </c>
      <c r="F54" s="151">
        <v>2951.5387305073573</v>
      </c>
    </row>
    <row r="55" spans="1:6" s="149" customFormat="1" ht="15.75" x14ac:dyDescent="0.25">
      <c r="A55" s="143" t="s">
        <v>86</v>
      </c>
      <c r="B55" s="144">
        <v>2825.44</v>
      </c>
      <c r="C55" s="145">
        <v>151000142</v>
      </c>
      <c r="D55" s="146">
        <v>45800</v>
      </c>
      <c r="E55" s="150">
        <v>4100</v>
      </c>
      <c r="F55" s="151">
        <v>3104</v>
      </c>
    </row>
    <row r="56" spans="1:6" s="149" customFormat="1" ht="15.75" x14ac:dyDescent="0.25">
      <c r="A56" s="143" t="s">
        <v>81</v>
      </c>
      <c r="B56" s="144">
        <v>1082.31</v>
      </c>
      <c r="C56" s="145">
        <v>151000142</v>
      </c>
      <c r="D56" s="146">
        <v>45800</v>
      </c>
      <c r="E56" s="150">
        <v>4100</v>
      </c>
      <c r="F56" s="151">
        <v>2965</v>
      </c>
    </row>
    <row r="57" spans="1:6" s="149" customFormat="1" ht="15.75" x14ac:dyDescent="0.25">
      <c r="A57" s="143" t="s">
        <v>83</v>
      </c>
      <c r="B57" s="144">
        <v>2274.88</v>
      </c>
      <c r="C57" s="145">
        <v>162004210</v>
      </c>
      <c r="D57" s="146">
        <v>45800</v>
      </c>
      <c r="E57" s="150">
        <v>3800</v>
      </c>
      <c r="F57" s="151">
        <v>2800.3727145581693</v>
      </c>
    </row>
    <row r="58" spans="1:6" s="149" customFormat="1" ht="30" x14ac:dyDescent="0.25">
      <c r="A58" s="143" t="s">
        <v>82</v>
      </c>
      <c r="B58" s="144">
        <v>1705.37</v>
      </c>
      <c r="C58" s="145">
        <v>162004210</v>
      </c>
      <c r="D58" s="146">
        <v>45800</v>
      </c>
      <c r="E58" s="150">
        <v>4100</v>
      </c>
      <c r="F58" s="151">
        <v>2761</v>
      </c>
    </row>
    <row r="59" spans="1:6" s="149" customFormat="1" ht="15.75" x14ac:dyDescent="0.25">
      <c r="A59" s="143" t="s">
        <v>84</v>
      </c>
      <c r="B59" s="144">
        <v>3168</v>
      </c>
      <c r="C59" s="145">
        <v>151000143</v>
      </c>
      <c r="D59" s="146">
        <v>45802</v>
      </c>
      <c r="E59" s="150">
        <v>4100</v>
      </c>
      <c r="F59" s="151">
        <v>3087</v>
      </c>
    </row>
    <row r="60" spans="1:6" s="149" customFormat="1" ht="15.75" x14ac:dyDescent="0.25">
      <c r="A60" s="143" t="s">
        <v>90</v>
      </c>
      <c r="B60" s="144">
        <v>4177.3500000000004</v>
      </c>
      <c r="C60" s="145">
        <v>161016394</v>
      </c>
      <c r="D60" s="146">
        <v>45802</v>
      </c>
      <c r="E60" s="150">
        <v>3500</v>
      </c>
      <c r="F60" s="151">
        <v>2866</v>
      </c>
    </row>
    <row r="61" spans="1:6" s="149" customFormat="1" ht="30" x14ac:dyDescent="0.25">
      <c r="A61" s="143" t="s">
        <v>79</v>
      </c>
      <c r="B61" s="144">
        <v>2335.66</v>
      </c>
      <c r="C61" s="145">
        <v>162004216</v>
      </c>
      <c r="D61" s="146">
        <v>45801</v>
      </c>
      <c r="E61" s="150">
        <v>3800</v>
      </c>
      <c r="F61" s="151">
        <v>2812</v>
      </c>
    </row>
    <row r="62" spans="1:6" s="149" customFormat="1" ht="15.75" x14ac:dyDescent="0.25">
      <c r="A62" s="143" t="s">
        <v>80</v>
      </c>
      <c r="B62" s="144">
        <v>1650.19</v>
      </c>
      <c r="C62" s="145">
        <v>162004216</v>
      </c>
      <c r="D62" s="146">
        <v>45801</v>
      </c>
      <c r="E62" s="150">
        <v>4400</v>
      </c>
      <c r="F62" s="151">
        <v>2825</v>
      </c>
    </row>
    <row r="63" spans="1:6" s="149" customFormat="1" ht="15.75" x14ac:dyDescent="0.25">
      <c r="A63" s="143" t="s">
        <v>88</v>
      </c>
      <c r="B63" s="144">
        <v>2745.22</v>
      </c>
      <c r="C63" s="145">
        <v>151000792</v>
      </c>
      <c r="D63" s="146">
        <v>45803</v>
      </c>
      <c r="E63" s="150">
        <v>4100</v>
      </c>
      <c r="F63" s="151">
        <v>3114</v>
      </c>
    </row>
    <row r="64" spans="1:6" s="149" customFormat="1" ht="15.75" x14ac:dyDescent="0.25">
      <c r="A64" s="143" t="s">
        <v>87</v>
      </c>
      <c r="B64" s="144">
        <v>1324.78</v>
      </c>
      <c r="C64" s="145">
        <v>151000792</v>
      </c>
      <c r="D64" s="146">
        <v>45803</v>
      </c>
      <c r="E64" s="150">
        <v>4100</v>
      </c>
      <c r="F64" s="151">
        <v>3065</v>
      </c>
    </row>
    <row r="65" spans="1:6" s="149" customFormat="1" ht="15.75" x14ac:dyDescent="0.25">
      <c r="A65" s="143" t="s">
        <v>80</v>
      </c>
      <c r="B65" s="144">
        <v>2001.7750000000001</v>
      </c>
      <c r="C65" s="145">
        <v>162004221</v>
      </c>
      <c r="D65" s="146">
        <v>45803</v>
      </c>
      <c r="E65" s="150">
        <v>4400</v>
      </c>
      <c r="F65" s="151">
        <v>2798.6264910480577</v>
      </c>
    </row>
    <row r="66" spans="1:6" s="149" customFormat="1" ht="30" x14ac:dyDescent="0.25">
      <c r="A66" s="143" t="s">
        <v>82</v>
      </c>
      <c r="B66" s="144">
        <v>2001.7750000000001</v>
      </c>
      <c r="C66" s="145">
        <v>162004221</v>
      </c>
      <c r="D66" s="146">
        <v>45803</v>
      </c>
      <c r="E66" s="150">
        <v>4100</v>
      </c>
      <c r="F66" s="151">
        <v>2685.3006788685525</v>
      </c>
    </row>
    <row r="67" spans="1:6" s="149" customFormat="1" ht="15.75" x14ac:dyDescent="0.25">
      <c r="A67" s="143" t="s">
        <v>80</v>
      </c>
      <c r="B67" s="144">
        <v>1890</v>
      </c>
      <c r="C67" s="145">
        <v>162004226</v>
      </c>
      <c r="D67" s="146">
        <v>45805</v>
      </c>
      <c r="E67" s="150">
        <v>4400</v>
      </c>
      <c r="F67" s="151">
        <v>2779.8570810810811</v>
      </c>
    </row>
    <row r="68" spans="1:6" s="149" customFormat="1" ht="30" x14ac:dyDescent="0.25">
      <c r="A68" s="143" t="s">
        <v>82</v>
      </c>
      <c r="B68" s="144">
        <v>1890</v>
      </c>
      <c r="C68" s="145">
        <v>162004226</v>
      </c>
      <c r="D68" s="146">
        <v>45805</v>
      </c>
      <c r="E68" s="150">
        <v>4100</v>
      </c>
      <c r="F68" s="151">
        <v>2625</v>
      </c>
    </row>
    <row r="69" spans="1:6" s="149" customFormat="1" ht="15.75" x14ac:dyDescent="0.25">
      <c r="A69" s="143" t="s">
        <v>91</v>
      </c>
      <c r="B69" s="144">
        <v>4061.45</v>
      </c>
      <c r="C69" s="145">
        <v>162001281</v>
      </c>
      <c r="D69" s="146">
        <v>45795</v>
      </c>
      <c r="E69" s="150">
        <v>3200</v>
      </c>
      <c r="F69" s="151">
        <v>2939</v>
      </c>
    </row>
    <row r="70" spans="1:6" s="149" customFormat="1" ht="15.75" x14ac:dyDescent="0.25">
      <c r="A70" s="143" t="s">
        <v>91</v>
      </c>
      <c r="B70" s="144">
        <v>3992.55</v>
      </c>
      <c r="C70" s="145">
        <v>162001283</v>
      </c>
      <c r="D70" s="146">
        <v>45796</v>
      </c>
      <c r="E70" s="150">
        <v>3200</v>
      </c>
      <c r="F70" s="151">
        <v>2860.038134887594</v>
      </c>
    </row>
    <row r="71" spans="1:6" s="149" customFormat="1" ht="15.75" x14ac:dyDescent="0.25">
      <c r="A71" s="143" t="s">
        <v>91</v>
      </c>
      <c r="B71" s="144">
        <v>4088.2</v>
      </c>
      <c r="C71" s="145">
        <v>162001286</v>
      </c>
      <c r="D71" s="146">
        <v>45796</v>
      </c>
      <c r="E71" s="150">
        <v>3200</v>
      </c>
      <c r="F71" s="151">
        <v>2887.707888401254</v>
      </c>
    </row>
    <row r="72" spans="1:6" s="149" customFormat="1" ht="15.75" x14ac:dyDescent="0.25">
      <c r="A72" s="143" t="s">
        <v>92</v>
      </c>
      <c r="B72" s="144">
        <v>3967.1</v>
      </c>
      <c r="C72" s="145">
        <v>162001259</v>
      </c>
      <c r="D72" s="146">
        <v>45781</v>
      </c>
      <c r="E72" s="147">
        <v>4364</v>
      </c>
      <c r="F72" s="152">
        <v>2781</v>
      </c>
    </row>
    <row r="73" spans="1:6" s="149" customFormat="1" ht="15.75" x14ac:dyDescent="0.25">
      <c r="A73" s="143" t="s">
        <v>92</v>
      </c>
      <c r="B73" s="144">
        <v>4048.55</v>
      </c>
      <c r="C73" s="145">
        <v>162001288</v>
      </c>
      <c r="D73" s="146">
        <v>45798</v>
      </c>
      <c r="E73" s="150">
        <v>3200</v>
      </c>
      <c r="F73" s="151">
        <v>2753.6890804841787</v>
      </c>
    </row>
    <row r="74" spans="1:6" s="149" customFormat="1" ht="15.75" x14ac:dyDescent="0.25">
      <c r="A74" s="143" t="s">
        <v>93</v>
      </c>
      <c r="B74" s="144">
        <v>4144.6499999999996</v>
      </c>
      <c r="C74" s="145">
        <v>162001292</v>
      </c>
      <c r="D74" s="146">
        <v>45804</v>
      </c>
      <c r="E74" s="150">
        <v>2900</v>
      </c>
      <c r="F74" s="151">
        <v>2754.9884669934304</v>
      </c>
    </row>
    <row r="75" spans="1:6" s="149" customFormat="1" ht="15.75" x14ac:dyDescent="0.25">
      <c r="A75" s="143" t="s">
        <v>93</v>
      </c>
      <c r="B75" s="144">
        <v>4060.45</v>
      </c>
      <c r="C75" s="145">
        <v>162001293</v>
      </c>
      <c r="D75" s="146" t="s">
        <v>94</v>
      </c>
      <c r="E75" s="150">
        <v>2900</v>
      </c>
      <c r="F75" s="151">
        <v>2604.5260662307537</v>
      </c>
    </row>
    <row r="76" spans="1:6" s="149" customFormat="1" ht="15.75" x14ac:dyDescent="0.25">
      <c r="A76" s="143" t="s">
        <v>92</v>
      </c>
      <c r="B76" s="144">
        <v>4063.3</v>
      </c>
      <c r="C76" s="145">
        <v>162001294</v>
      </c>
      <c r="D76" s="146">
        <v>45803</v>
      </c>
      <c r="E76" s="150">
        <v>3200</v>
      </c>
      <c r="F76" s="151">
        <v>2397.3191103533786</v>
      </c>
    </row>
    <row r="77" spans="1:6" s="149" customFormat="1" ht="15.75" x14ac:dyDescent="0.25">
      <c r="A77" s="143" t="s">
        <v>95</v>
      </c>
      <c r="B77" s="144">
        <v>3898.45</v>
      </c>
      <c r="C77" s="145">
        <v>461000365</v>
      </c>
      <c r="D77" s="146">
        <v>45662</v>
      </c>
      <c r="E77" s="153">
        <v>3800</v>
      </c>
      <c r="F77" s="148">
        <v>3628</v>
      </c>
    </row>
    <row r="78" spans="1:6" s="149" customFormat="1" ht="15.75" x14ac:dyDescent="0.25">
      <c r="A78" s="143" t="s">
        <v>95</v>
      </c>
      <c r="B78" s="144">
        <v>3945.8</v>
      </c>
      <c r="C78" s="145">
        <v>451000325</v>
      </c>
      <c r="D78" s="146">
        <v>45778</v>
      </c>
      <c r="E78" s="153">
        <v>3800</v>
      </c>
      <c r="F78" s="148">
        <v>3497</v>
      </c>
    </row>
    <row r="79" spans="1:6" s="149" customFormat="1" ht="15.75" x14ac:dyDescent="0.25">
      <c r="A79" s="143" t="s">
        <v>95</v>
      </c>
      <c r="B79" s="144">
        <v>4021.6</v>
      </c>
      <c r="C79" s="145">
        <v>461000368</v>
      </c>
      <c r="D79" s="146">
        <v>45778</v>
      </c>
      <c r="E79" s="153">
        <v>3800</v>
      </c>
      <c r="F79" s="148">
        <v>3415</v>
      </c>
    </row>
    <row r="80" spans="1:6" s="149" customFormat="1" ht="15.75" x14ac:dyDescent="0.25">
      <c r="A80" s="143" t="s">
        <v>95</v>
      </c>
      <c r="B80" s="144">
        <v>3879.35</v>
      </c>
      <c r="C80" s="145">
        <v>461000370</v>
      </c>
      <c r="D80" s="146">
        <v>45779</v>
      </c>
      <c r="E80" s="153">
        <v>3800</v>
      </c>
      <c r="F80" s="148">
        <v>3417</v>
      </c>
    </row>
    <row r="81" spans="1:11" s="149" customFormat="1" ht="15.75" x14ac:dyDescent="0.25">
      <c r="A81" s="143" t="s">
        <v>95</v>
      </c>
      <c r="B81" s="144">
        <v>3961.25</v>
      </c>
      <c r="C81" s="145">
        <v>461000381</v>
      </c>
      <c r="D81" s="146">
        <v>45789</v>
      </c>
      <c r="E81" s="153">
        <v>3800</v>
      </c>
      <c r="F81" s="148">
        <v>3545</v>
      </c>
    </row>
    <row r="82" spans="1:11" s="149" customFormat="1" ht="15.75" x14ac:dyDescent="0.25">
      <c r="A82" s="143" t="s">
        <v>95</v>
      </c>
      <c r="B82" s="144">
        <v>4083.1</v>
      </c>
      <c r="C82" s="145">
        <v>461000387</v>
      </c>
      <c r="D82" s="146">
        <v>45794</v>
      </c>
      <c r="E82" s="153">
        <v>3800</v>
      </c>
      <c r="F82" s="150">
        <v>3389</v>
      </c>
    </row>
    <row r="83" spans="1:11" s="149" customFormat="1" ht="15.75" x14ac:dyDescent="0.25">
      <c r="A83" s="143" t="s">
        <v>95</v>
      </c>
      <c r="B83" s="144">
        <v>4029.35</v>
      </c>
      <c r="C83" s="145">
        <v>451000340</v>
      </c>
      <c r="D83" s="146">
        <v>45798</v>
      </c>
      <c r="E83" s="153">
        <v>3800</v>
      </c>
      <c r="F83" s="151">
        <v>3342.4379355985361</v>
      </c>
    </row>
    <row r="84" spans="1:11" s="149" customFormat="1" ht="15.75" x14ac:dyDescent="0.25">
      <c r="A84" s="143" t="s">
        <v>95</v>
      </c>
      <c r="B84" s="144">
        <v>4025.15</v>
      </c>
      <c r="C84" s="145">
        <v>451000343</v>
      </c>
      <c r="D84" s="146">
        <v>45803</v>
      </c>
      <c r="E84" s="153">
        <v>3800</v>
      </c>
      <c r="F84" s="151">
        <v>3375.3627368204279</v>
      </c>
    </row>
    <row r="85" spans="1:11" ht="23.25" customHeight="1" x14ac:dyDescent="0.25">
      <c r="A85" s="154"/>
      <c r="B85" s="155">
        <f>SUM(B4:B84)</f>
        <v>225440.39999999997</v>
      </c>
      <c r="C85" s="154"/>
      <c r="D85" s="154"/>
      <c r="E85" s="155">
        <f>SUMPRODUCT(E4:E84,$B4:$B84)/$B85</f>
        <v>3964.2758595619953</v>
      </c>
      <c r="F85" s="155">
        <f>SUMPRODUCT(F4:F84,$B4:$B84)/$B85</f>
        <v>3202.8412079763993</v>
      </c>
      <c r="G85" s="156"/>
      <c r="K85" s="157"/>
    </row>
    <row r="86" spans="1:11" x14ac:dyDescent="0.25">
      <c r="B86" s="156"/>
    </row>
    <row r="87" spans="1:11" s="158" customFormat="1" x14ac:dyDescent="0.25">
      <c r="A87" s="128" t="s">
        <v>57</v>
      </c>
    </row>
    <row r="88" spans="1:11" s="127" customFormat="1" x14ac:dyDescent="0.25">
      <c r="A88" s="129" t="s">
        <v>58</v>
      </c>
      <c r="B88" s="158"/>
      <c r="C88" s="158"/>
      <c r="D88" s="158"/>
      <c r="E88" s="158"/>
      <c r="F88" s="158"/>
    </row>
    <row r="89" spans="1:11" s="127" customFormat="1" x14ac:dyDescent="0.25">
      <c r="A89" s="129" t="s">
        <v>59</v>
      </c>
      <c r="B89" s="158"/>
      <c r="C89" s="158"/>
      <c r="D89" s="158"/>
      <c r="E89" s="158"/>
      <c r="F89" s="158"/>
    </row>
    <row r="90" spans="1:11" s="158" customFormat="1" x14ac:dyDescent="0.25">
      <c r="A90" s="129" t="s">
        <v>60</v>
      </c>
    </row>
    <row r="91" spans="1:11" s="158" customFormat="1" x14ac:dyDescent="0.25">
      <c r="A91" s="129" t="s">
        <v>61</v>
      </c>
    </row>
    <row r="92" spans="1:11" s="159" customFormat="1" x14ac:dyDescent="0.25">
      <c r="A92" s="162"/>
      <c r="B92" s="162"/>
      <c r="C92" s="162"/>
      <c r="D92" s="162"/>
      <c r="E92" s="162"/>
      <c r="F92" s="162"/>
    </row>
    <row r="93" spans="1:11" s="158" customFormat="1" x14ac:dyDescent="0.25">
      <c r="A93" s="160"/>
    </row>
    <row r="94" spans="1:11" s="158" customFormat="1" x14ac:dyDescent="0.25">
      <c r="A94" s="160"/>
    </row>
  </sheetData>
  <mergeCells count="2">
    <mergeCell ref="A1:F1"/>
    <mergeCell ref="A92:F92"/>
  </mergeCells>
  <pageMargins left="0.31496062992125984" right="0.31496062992125984" top="0.35433070866141736" bottom="0.35433070866141736" header="0.31496062992125984" footer="0.31496062992125984"/>
  <pageSetup paperSize="9" scale="86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442F-8EC3-468D-8050-AC1AF0569C02}">
  <sheetPr>
    <pageSetUpPr fitToPage="1"/>
  </sheetPr>
  <dimension ref="B2:AS50"/>
  <sheetViews>
    <sheetView zoomScale="73" zoomScaleNormal="73" workbookViewId="0">
      <selection activeCell="J19" sqref="J19"/>
    </sheetView>
  </sheetViews>
  <sheetFormatPr defaultColWidth="7.7109375" defaultRowHeight="15" x14ac:dyDescent="0.25"/>
  <cols>
    <col min="1" max="2" width="7.7109375" style="1"/>
    <col min="3" max="3" width="5.42578125" style="1" customWidth="1"/>
    <col min="4" max="4" width="45.140625" style="1" customWidth="1"/>
    <col min="5" max="5" width="16" style="1" bestFit="1" customWidth="1"/>
    <col min="6" max="6" width="11.42578125" style="1" customWidth="1"/>
    <col min="7" max="7" width="9.42578125" style="1" bestFit="1" customWidth="1"/>
    <col min="8" max="8" width="8.42578125" style="1" customWidth="1"/>
    <col min="9" max="9" width="9.42578125" style="1" customWidth="1"/>
    <col min="10" max="10" width="10.42578125" style="1" customWidth="1"/>
    <col min="11" max="11" width="8.42578125" style="1" customWidth="1"/>
    <col min="12" max="12" width="12.140625" style="1" bestFit="1" customWidth="1"/>
    <col min="13" max="14" width="8.42578125" style="1" customWidth="1"/>
    <col min="15" max="15" width="10.140625" style="1" customWidth="1"/>
    <col min="16" max="16" width="8.42578125" style="1" customWidth="1"/>
    <col min="17" max="17" width="14.140625" style="1" customWidth="1"/>
    <col min="18" max="21" width="8.42578125" style="1" customWidth="1"/>
    <col min="22" max="22" width="8.85546875" style="1" customWidth="1"/>
    <col min="23" max="24" width="8.42578125" style="1" customWidth="1"/>
    <col min="25" max="16384" width="7.7109375" style="1"/>
  </cols>
  <sheetData>
    <row r="2" spans="2:45" ht="15.75" x14ac:dyDescent="0.25">
      <c r="C2" s="1" t="s">
        <v>0</v>
      </c>
      <c r="U2" s="2" t="s">
        <v>1</v>
      </c>
    </row>
    <row r="3" spans="2:45" ht="21" x14ac:dyDescent="0.35">
      <c r="C3" s="176" t="s">
        <v>2</v>
      </c>
      <c r="D3" s="176"/>
      <c r="E3" s="176"/>
      <c r="F3" s="177">
        <v>45778</v>
      </c>
      <c r="G3" s="177"/>
      <c r="J3" s="1" t="s">
        <v>3</v>
      </c>
      <c r="K3" s="3">
        <v>2025</v>
      </c>
      <c r="M3" s="1" t="s">
        <v>4</v>
      </c>
      <c r="N3" s="1">
        <f>-N6+O6</f>
        <v>31</v>
      </c>
      <c r="U3" s="1" t="s">
        <v>5</v>
      </c>
    </row>
    <row r="4" spans="2:45" ht="21" x14ac:dyDescent="0.35">
      <c r="C4" s="4"/>
      <c r="D4" s="4"/>
      <c r="E4" s="4"/>
      <c r="F4" s="5"/>
      <c r="G4" s="5"/>
      <c r="J4" s="6"/>
      <c r="K4" s="3"/>
      <c r="U4" s="1" t="s">
        <v>6</v>
      </c>
    </row>
    <row r="5" spans="2:45" ht="21" x14ac:dyDescent="0.35">
      <c r="C5" s="7" t="s">
        <v>7</v>
      </c>
      <c r="D5" s="4"/>
      <c r="E5" s="8" t="s">
        <v>8</v>
      </c>
      <c r="F5" s="5"/>
      <c r="G5" s="5"/>
      <c r="L5" s="9" t="s">
        <v>9</v>
      </c>
      <c r="M5" s="10">
        <f>F3</f>
        <v>45778</v>
      </c>
      <c r="U5" s="1" t="s">
        <v>10</v>
      </c>
    </row>
    <row r="6" spans="2:45" ht="9.75" customHeight="1" x14ac:dyDescent="0.25">
      <c r="N6" s="11">
        <f>EOMONTH(F3,-1)</f>
        <v>45777</v>
      </c>
      <c r="O6" s="11">
        <f>EOMONTH(F3,0)</f>
        <v>45808</v>
      </c>
    </row>
    <row r="7" spans="2:45" ht="23.25" customHeight="1" thickBot="1" x14ac:dyDescent="0.45">
      <c r="B7" s="12" t="s">
        <v>11</v>
      </c>
      <c r="C7" s="13" t="s">
        <v>12</v>
      </c>
      <c r="U7" s="1" t="s">
        <v>13</v>
      </c>
    </row>
    <row r="8" spans="2:45" ht="15.75" thickBot="1" x14ac:dyDescent="0.3">
      <c r="C8" s="169" t="s">
        <v>14</v>
      </c>
      <c r="D8" s="171" t="s">
        <v>15</v>
      </c>
      <c r="E8" s="180" t="s">
        <v>16</v>
      </c>
      <c r="F8" s="181"/>
      <c r="G8" s="181"/>
      <c r="H8" s="181"/>
      <c r="I8" s="182"/>
      <c r="J8" s="183" t="s">
        <v>17</v>
      </c>
      <c r="K8" s="184"/>
      <c r="L8" s="184"/>
      <c r="M8" s="184"/>
      <c r="N8" s="185"/>
      <c r="O8" s="163" t="s">
        <v>18</v>
      </c>
      <c r="P8" s="164"/>
      <c r="Q8" s="164"/>
      <c r="R8" s="164"/>
      <c r="S8" s="165"/>
      <c r="U8" s="1" t="s">
        <v>19</v>
      </c>
    </row>
    <row r="9" spans="2:45" ht="93" customHeight="1" thickBot="1" x14ac:dyDescent="0.3">
      <c r="C9" s="178"/>
      <c r="D9" s="179"/>
      <c r="E9" s="14" t="s">
        <v>20</v>
      </c>
      <c r="F9" s="15" t="s">
        <v>21</v>
      </c>
      <c r="G9" s="16" t="s">
        <v>22</v>
      </c>
      <c r="H9" s="16" t="s">
        <v>23</v>
      </c>
      <c r="I9" s="17" t="s">
        <v>24</v>
      </c>
      <c r="J9" s="18" t="s">
        <v>25</v>
      </c>
      <c r="K9" s="19" t="s">
        <v>21</v>
      </c>
      <c r="L9" s="20" t="s">
        <v>22</v>
      </c>
      <c r="M9" s="20" t="s">
        <v>23</v>
      </c>
      <c r="N9" s="21" t="s">
        <v>24</v>
      </c>
      <c r="O9" s="14" t="s">
        <v>25</v>
      </c>
      <c r="P9" s="19" t="s">
        <v>21</v>
      </c>
      <c r="Q9" s="16" t="s">
        <v>22</v>
      </c>
      <c r="R9" s="16" t="s">
        <v>23</v>
      </c>
      <c r="S9" s="17" t="s">
        <v>24</v>
      </c>
      <c r="U9" s="166" t="s">
        <v>26</v>
      </c>
      <c r="V9" s="166"/>
      <c r="W9" s="166"/>
      <c r="X9" s="166"/>
      <c r="Y9" s="166"/>
      <c r="Z9" s="166"/>
      <c r="AA9" s="166"/>
      <c r="AB9" s="166"/>
      <c r="AC9" s="166"/>
    </row>
    <row r="10" spans="2:45" x14ac:dyDescent="0.25">
      <c r="C10" s="22">
        <v>1</v>
      </c>
      <c r="D10" s="23" t="s">
        <v>27</v>
      </c>
      <c r="E10" s="24">
        <f>'[18]F12 as per station'!D24</f>
        <v>48131.240000000049</v>
      </c>
      <c r="F10" s="25">
        <f>'[18]F12 as per station'!F24</f>
        <v>4559.5426772192814</v>
      </c>
      <c r="G10" s="26">
        <v>3988</v>
      </c>
      <c r="H10" s="26">
        <v>3478.7020084637788</v>
      </c>
      <c r="I10" s="27">
        <v>3250.9190092685799</v>
      </c>
      <c r="J10" s="28">
        <v>225440.39999999994</v>
      </c>
      <c r="K10" s="29">
        <f>'[18]F12 as per station'!I24</f>
        <v>4676.4459855610903</v>
      </c>
      <c r="L10" s="30">
        <v>3964.2758595619957</v>
      </c>
      <c r="M10" s="31">
        <v>3470.3433909533792</v>
      </c>
      <c r="N10" s="31">
        <v>3202.8412079764003</v>
      </c>
      <c r="O10" s="32">
        <f>E10+J10</f>
        <v>273571.64</v>
      </c>
      <c r="P10" s="33">
        <f>((K10*J10)+(F10*E10))/O10</f>
        <v>4655.8784253030399</v>
      </c>
      <c r="Q10" s="33">
        <f>((L10*J10)+(G10*E10))/O10</f>
        <v>3968.4498020701271</v>
      </c>
      <c r="R10" s="33">
        <f>((M10*J10)+(H10*E10))/O10</f>
        <v>3471.8139769595205</v>
      </c>
      <c r="S10" s="34">
        <f>((N10*J10)+(I10*E10))/O10</f>
        <v>3211.299848618632</v>
      </c>
      <c r="U10" s="167" t="s">
        <v>28</v>
      </c>
      <c r="V10" s="167"/>
      <c r="W10" s="167"/>
      <c r="X10" s="167"/>
      <c r="Y10" s="167"/>
      <c r="Z10" s="167"/>
      <c r="AA10" s="167"/>
      <c r="AB10" s="167"/>
      <c r="AC10" s="167"/>
      <c r="AD10" s="35"/>
      <c r="AM10" s="35"/>
      <c r="AN10" s="35"/>
      <c r="AO10" s="35"/>
      <c r="AP10" s="35"/>
      <c r="AQ10" s="35"/>
      <c r="AR10" s="35"/>
      <c r="AS10" s="35"/>
    </row>
    <row r="11" spans="2:45" x14ac:dyDescent="0.25">
      <c r="C11" s="36">
        <v>2</v>
      </c>
      <c r="D11" s="37" t="s">
        <v>29</v>
      </c>
      <c r="E11" s="38">
        <f>'[18]F12 as per station'!D26</f>
        <v>0</v>
      </c>
      <c r="F11" s="39">
        <f>'[18]F12 as per station'!F26</f>
        <v>0</v>
      </c>
      <c r="G11" s="40">
        <v>0</v>
      </c>
      <c r="H11" s="40">
        <v>0</v>
      </c>
      <c r="I11" s="41">
        <v>0</v>
      </c>
      <c r="J11" s="42">
        <f>'[18]F12 as per station'!G26</f>
        <v>0</v>
      </c>
      <c r="K11" s="43">
        <f>'[18]F12 as per station'!I26</f>
        <v>0</v>
      </c>
      <c r="L11" s="43"/>
      <c r="M11" s="43"/>
      <c r="N11" s="44"/>
      <c r="O11" s="32">
        <f>E11+J11</f>
        <v>0</v>
      </c>
      <c r="P11" s="33">
        <f>IFERROR(((K11*J11)+(F11*E11))/O11,0)</f>
        <v>0</v>
      </c>
      <c r="Q11" s="33">
        <f>IFERROR(((L11*J11)+(G11*E11))/O11,0)</f>
        <v>0</v>
      </c>
      <c r="R11" s="33">
        <f>IFERROR(((M11*J11)+(H11*E11))/O11,0)</f>
        <v>0</v>
      </c>
      <c r="S11" s="34">
        <f>IFERROR(((N11*J11)+(I11*E11))/O11,0)</f>
        <v>0</v>
      </c>
      <c r="U11" s="167"/>
      <c r="V11" s="167"/>
      <c r="W11" s="167"/>
      <c r="X11" s="167"/>
      <c r="Y11" s="167"/>
      <c r="Z11" s="167"/>
      <c r="AA11" s="167"/>
      <c r="AB11" s="167"/>
      <c r="AC11" s="167"/>
      <c r="AD11" s="35"/>
      <c r="AM11" s="35"/>
      <c r="AN11" s="35"/>
      <c r="AO11" s="35"/>
      <c r="AP11" s="35"/>
      <c r="AQ11" s="35"/>
      <c r="AR11" s="35"/>
      <c r="AS11" s="35"/>
    </row>
    <row r="12" spans="2:45" x14ac:dyDescent="0.25">
      <c r="C12" s="36">
        <v>3</v>
      </c>
      <c r="D12" s="37" t="s">
        <v>30</v>
      </c>
      <c r="E12" s="42">
        <f>'[18]F12 as per station'!D25</f>
        <v>12054.349999999999</v>
      </c>
      <c r="F12" s="43">
        <f>'[18]F12 as per station'!F25</f>
        <v>11114.993944419588</v>
      </c>
      <c r="G12" s="45">
        <v>4602.2780438574382</v>
      </c>
      <c r="H12" s="45">
        <v>4602.2780438574382</v>
      </c>
      <c r="I12" s="46">
        <v>4602.2780438574382</v>
      </c>
      <c r="J12" s="47">
        <v>50000</v>
      </c>
      <c r="K12" s="43">
        <f>'[18]F12 as per station'!I25</f>
        <v>0</v>
      </c>
      <c r="L12" s="48">
        <v>4603.0018558444372</v>
      </c>
      <c r="M12" s="48">
        <v>4603.0018558444372</v>
      </c>
      <c r="N12" s="48">
        <v>4603.0018558444372</v>
      </c>
      <c r="O12" s="32">
        <f>E12+J12</f>
        <v>62054.35</v>
      </c>
      <c r="P12" s="33">
        <f>IFERROR(((K12*J12)+(F12*E12))/O12,"0")</f>
        <v>2159.139967688232</v>
      </c>
      <c r="Q12" s="33">
        <f>IFERROR(((L12*J12)+(G12*E12))/O12,"0")</f>
        <v>4602.8612519540484</v>
      </c>
      <c r="R12" s="33">
        <f>IFERROR(((M12*J12)+(H12*E12))/O12,"0")</f>
        <v>4602.8612519540484</v>
      </c>
      <c r="S12" s="34">
        <f>IFERROR(((N12*J12)+(I12*E12))/O12,"0")</f>
        <v>4602.8612519540484</v>
      </c>
      <c r="Y12" s="35"/>
      <c r="Z12" s="35"/>
      <c r="AA12" s="35"/>
      <c r="AB12" s="35"/>
      <c r="AC12" s="35"/>
      <c r="AD12" s="35"/>
      <c r="AM12" s="35"/>
      <c r="AN12" s="35"/>
      <c r="AO12" s="35"/>
      <c r="AP12" s="35"/>
      <c r="AQ12" s="35"/>
      <c r="AR12" s="35"/>
      <c r="AS12" s="35"/>
    </row>
    <row r="13" spans="2:45" x14ac:dyDescent="0.25">
      <c r="C13" s="49"/>
      <c r="D13" s="50"/>
      <c r="E13" s="51">
        <f>SUM(E10:E12)</f>
        <v>60185.590000000047</v>
      </c>
      <c r="F13" s="52">
        <f>SUMPRODUCT(F10:F12,E10:E12)/E13</f>
        <v>5872.5098506369695</v>
      </c>
      <c r="G13" s="53">
        <f>SUMPRODUCT(G10:G12,E10:E12)/E13</f>
        <v>4111.0314854099279</v>
      </c>
      <c r="H13" s="53">
        <f>SUMPRODUCT(H10:H12,E10:E12)/E13</f>
        <v>3703.7389115205997</v>
      </c>
      <c r="I13" s="54">
        <f>SUMPRODUCT(I10:I12,E10:E12)/E13</f>
        <v>3521.5777297130617</v>
      </c>
      <c r="J13" s="51">
        <f>SUM(J10:J12)</f>
        <v>275440.39999999991</v>
      </c>
      <c r="K13" s="52">
        <f>SUMPRODUCT(K10:K12,J10:J12)/J13</f>
        <v>3827.5425593460018</v>
      </c>
      <c r="L13" s="53">
        <f>SUMPRODUCT(L10:L12,J10:J12)/J13</f>
        <v>4080.2221761303795</v>
      </c>
      <c r="M13" s="53">
        <f>SUMPRODUCT(M10:M12,J10:J12)/J13</f>
        <v>3675.9520207860146</v>
      </c>
      <c r="N13" s="54">
        <f>SUMPRODUCT(N10:N12,J10:J12)/J13</f>
        <v>3457.0088333262106</v>
      </c>
      <c r="O13" s="51">
        <f>SUM(O10:O12)</f>
        <v>335625.99</v>
      </c>
      <c r="P13" s="55">
        <f>SUMPRODUCT(P10:P12,$O$10:$O$12)/$O$13</f>
        <v>4194.2530246381821</v>
      </c>
      <c r="Q13" s="55">
        <f>SUMPRODUCT(Q10:Q12,$O$10:$O$12)/$O$13</f>
        <v>4085.7470058865074</v>
      </c>
      <c r="R13" s="55">
        <f>SUMPRODUCT(R10:R12,$O$10:$O$12)/$O$13</f>
        <v>3680.9348602053524</v>
      </c>
      <c r="S13" s="55">
        <f>SUMPRODUCT(S10:S12,$O$10:$O$12)/$O$13</f>
        <v>3468.5875466573543</v>
      </c>
      <c r="U13" s="1" t="s">
        <v>31</v>
      </c>
      <c r="Y13" s="35"/>
      <c r="Z13" s="35"/>
      <c r="AA13" s="35"/>
      <c r="AB13" s="35"/>
      <c r="AC13" s="35"/>
      <c r="AD13" s="35"/>
      <c r="AM13" s="35"/>
      <c r="AN13" s="35"/>
      <c r="AO13" s="35"/>
      <c r="AP13" s="35"/>
      <c r="AQ13" s="35"/>
      <c r="AR13" s="35"/>
      <c r="AS13" s="35"/>
    </row>
    <row r="14" spans="2:45" ht="15.75" thickBot="1" x14ac:dyDescent="0.3">
      <c r="C14" s="56">
        <v>7</v>
      </c>
      <c r="D14" s="57" t="s">
        <v>32</v>
      </c>
      <c r="E14" s="58">
        <f>SUM(E10:E12)</f>
        <v>60185.590000000047</v>
      </c>
      <c r="F14" s="59">
        <f>F13</f>
        <v>5872.5098506369695</v>
      </c>
      <c r="G14" s="60">
        <f>G13</f>
        <v>4111.0314854099279</v>
      </c>
      <c r="H14" s="60">
        <f>H13</f>
        <v>3703.7389115205997</v>
      </c>
      <c r="I14" s="61">
        <f>I13</f>
        <v>3521.5777297130617</v>
      </c>
      <c r="J14" s="58">
        <f>SUM(J10:J12)</f>
        <v>275440.39999999991</v>
      </c>
      <c r="K14" s="59">
        <f>K13</f>
        <v>3827.5425593460018</v>
      </c>
      <c r="L14" s="60">
        <f>L13</f>
        <v>4080.2221761303795</v>
      </c>
      <c r="M14" s="60">
        <f>M13</f>
        <v>3675.9520207860146</v>
      </c>
      <c r="N14" s="61">
        <f>N13</f>
        <v>3457.0088333262106</v>
      </c>
      <c r="O14" s="58">
        <f>SUM(O10:O12)</f>
        <v>335625.99</v>
      </c>
      <c r="P14" s="62">
        <f>((K14*J14)+(F14*E14))/O14</f>
        <v>4194.2530246381821</v>
      </c>
      <c r="Q14" s="63">
        <f>Q13</f>
        <v>4085.7470058865074</v>
      </c>
      <c r="R14" s="60">
        <f>R13</f>
        <v>3680.9348602053524</v>
      </c>
      <c r="S14" s="64">
        <f>S13</f>
        <v>3468.5875466573543</v>
      </c>
      <c r="Y14" s="35"/>
      <c r="Z14" s="35"/>
      <c r="AA14" s="35"/>
      <c r="AB14" s="35"/>
      <c r="AC14" s="35"/>
      <c r="AD14" s="35"/>
      <c r="AM14" s="35"/>
      <c r="AN14" s="35"/>
      <c r="AO14" s="35"/>
      <c r="AP14" s="35"/>
      <c r="AQ14" s="35"/>
      <c r="AR14" s="35"/>
      <c r="AS14" s="35"/>
    </row>
    <row r="15" spans="2:45" ht="15.75" x14ac:dyDescent="0.25">
      <c r="C15" s="65"/>
      <c r="D15" s="66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>
        <v>335625.99000000005</v>
      </c>
      <c r="P15" s="67"/>
      <c r="Q15" s="68"/>
      <c r="R15" s="69">
        <v>4085.7467294114285</v>
      </c>
      <c r="S15" s="69">
        <v>3468.5872701822755</v>
      </c>
      <c r="T15" s="68"/>
      <c r="U15" s="70"/>
      <c r="V15" s="68"/>
      <c r="W15" s="68"/>
      <c r="X15" s="68"/>
      <c r="Y15" s="35"/>
      <c r="Z15" s="35"/>
      <c r="AA15" s="35"/>
      <c r="AB15" s="35"/>
      <c r="AC15" s="35"/>
      <c r="AD15" s="35"/>
      <c r="AM15" s="35"/>
      <c r="AN15" s="35"/>
      <c r="AO15" s="35"/>
      <c r="AP15" s="35"/>
      <c r="AQ15" s="35"/>
      <c r="AR15" s="35"/>
      <c r="AS15" s="35"/>
    </row>
    <row r="16" spans="2:45" ht="24.75" customHeight="1" thickBot="1" x14ac:dyDescent="0.45">
      <c r="B16" s="12" t="s">
        <v>33</v>
      </c>
      <c r="C16" s="71" t="s">
        <v>34</v>
      </c>
      <c r="D16" s="71"/>
      <c r="E16" s="13"/>
      <c r="F16" s="13"/>
      <c r="G16" s="13"/>
      <c r="H16" s="13"/>
      <c r="I16" s="13"/>
      <c r="J16" s="13"/>
      <c r="K16" s="168"/>
      <c r="L16" s="168"/>
      <c r="M16" s="67"/>
      <c r="N16" s="67"/>
      <c r="O16" s="67"/>
      <c r="P16" s="67"/>
      <c r="Q16" s="68"/>
      <c r="R16" s="68"/>
      <c r="S16" s="68"/>
      <c r="T16" s="68"/>
      <c r="U16" s="70"/>
      <c r="V16" s="68"/>
      <c r="W16" s="68"/>
      <c r="X16" s="68"/>
      <c r="Y16" s="35"/>
      <c r="Z16" s="35"/>
      <c r="AA16" s="35"/>
      <c r="AB16" s="35"/>
      <c r="AC16" s="35"/>
      <c r="AD16" s="35"/>
      <c r="AM16" s="35"/>
      <c r="AN16" s="35"/>
      <c r="AO16" s="35"/>
      <c r="AP16" s="35"/>
      <c r="AQ16" s="35"/>
      <c r="AR16" s="35"/>
      <c r="AS16" s="35"/>
    </row>
    <row r="17" spans="3:45" ht="21" customHeight="1" thickBot="1" x14ac:dyDescent="0.3">
      <c r="C17" s="169" t="s">
        <v>14</v>
      </c>
      <c r="D17" s="171" t="s">
        <v>15</v>
      </c>
      <c r="E17" s="173" t="s">
        <v>35</v>
      </c>
      <c r="F17" s="174"/>
      <c r="G17" s="174"/>
      <c r="H17" s="174"/>
      <c r="I17" s="174"/>
      <c r="J17" s="174"/>
      <c r="K17" s="174"/>
      <c r="L17" s="174"/>
      <c r="M17" s="174"/>
      <c r="N17" s="175"/>
      <c r="Y17" s="35"/>
      <c r="Z17" s="35"/>
      <c r="AA17" s="35"/>
      <c r="AB17" s="35"/>
      <c r="AC17" s="35"/>
      <c r="AD17" s="35"/>
      <c r="AM17" s="35"/>
      <c r="AN17" s="35"/>
      <c r="AO17" s="35"/>
      <c r="AP17" s="35"/>
      <c r="AQ17" s="35"/>
      <c r="AR17" s="35"/>
      <c r="AS17" s="35"/>
    </row>
    <row r="18" spans="3:45" ht="105" x14ac:dyDescent="0.25">
      <c r="C18" s="170"/>
      <c r="D18" s="172"/>
      <c r="E18" s="72" t="s">
        <v>25</v>
      </c>
      <c r="F18" s="73" t="s">
        <v>21</v>
      </c>
      <c r="G18" s="74" t="s">
        <v>22</v>
      </c>
      <c r="H18" s="74" t="s">
        <v>23</v>
      </c>
      <c r="I18" s="75" t="s">
        <v>36</v>
      </c>
      <c r="J18" s="73" t="s">
        <v>37</v>
      </c>
      <c r="K18" s="75" t="s">
        <v>38</v>
      </c>
      <c r="L18" s="75" t="s">
        <v>39</v>
      </c>
      <c r="M18" s="74" t="s">
        <v>40</v>
      </c>
      <c r="N18" s="76" t="s">
        <v>41</v>
      </c>
      <c r="Q18" s="35"/>
      <c r="Y18" s="35"/>
      <c r="Z18" s="35"/>
      <c r="AA18" s="35"/>
      <c r="AB18" s="35"/>
      <c r="AC18" s="35"/>
      <c r="AD18" s="35"/>
      <c r="AM18" s="35"/>
      <c r="AN18" s="35"/>
      <c r="AO18" s="35"/>
      <c r="AP18" s="35"/>
      <c r="AQ18" s="35"/>
      <c r="AR18" s="35"/>
      <c r="AS18" s="35"/>
    </row>
    <row r="19" spans="3:45" ht="19.5" customHeight="1" x14ac:dyDescent="0.25">
      <c r="C19" s="36">
        <v>1</v>
      </c>
      <c r="D19" s="23" t="s">
        <v>27</v>
      </c>
      <c r="E19" s="40">
        <f>I27</f>
        <v>252772.53000000003</v>
      </c>
      <c r="F19" s="39">
        <f t="shared" ref="F19:I21" si="0">P10</f>
        <v>4655.8784253030399</v>
      </c>
      <c r="G19" s="77">
        <f t="shared" si="0"/>
        <v>3968.4498020701271</v>
      </c>
      <c r="H19" s="77">
        <f t="shared" si="0"/>
        <v>3471.8139769595205</v>
      </c>
      <c r="I19" s="40">
        <f t="shared" si="0"/>
        <v>3211.299848618632</v>
      </c>
      <c r="J19" s="78">
        <v>3125</v>
      </c>
      <c r="K19" s="79">
        <f>IF(G19-I19&gt;750,G19-750,I19)</f>
        <v>3218.4498020701271</v>
      </c>
      <c r="L19" s="79">
        <f>IF(I19-J19&gt;85,K19-85,K19-I19+J19)</f>
        <v>3133.4498020701271</v>
      </c>
      <c r="M19" s="79">
        <f>L19-J19-N19</f>
        <v>7.1499534514950938</v>
      </c>
      <c r="N19" s="79">
        <f>IF(I19-J19&gt;85,I19-J19-85,0)</f>
        <v>1.2998486186320406</v>
      </c>
      <c r="O19" s="35">
        <f>G19-I19</f>
        <v>757.14995345149509</v>
      </c>
      <c r="P19" s="80"/>
      <c r="Q19" s="1">
        <f>+K19*E19</f>
        <v>813535699.14726532</v>
      </c>
      <c r="Y19" s="35"/>
      <c r="Z19" s="35"/>
      <c r="AA19" s="35"/>
      <c r="AB19" s="35"/>
      <c r="AC19" s="35"/>
      <c r="AD19" s="35"/>
      <c r="AM19" s="35"/>
      <c r="AN19" s="35"/>
      <c r="AO19" s="35"/>
      <c r="AP19" s="35"/>
      <c r="AQ19" s="35"/>
      <c r="AR19" s="35"/>
      <c r="AS19" s="35"/>
    </row>
    <row r="20" spans="3:45" ht="19.5" customHeight="1" x14ac:dyDescent="0.25">
      <c r="C20" s="36">
        <v>2</v>
      </c>
      <c r="D20" s="37" t="s">
        <v>29</v>
      </c>
      <c r="E20" s="40">
        <v>0</v>
      </c>
      <c r="F20" s="39">
        <f t="shared" si="0"/>
        <v>0</v>
      </c>
      <c r="G20" s="77">
        <f t="shared" si="0"/>
        <v>0</v>
      </c>
      <c r="H20" s="77">
        <f t="shared" si="0"/>
        <v>0</v>
      </c>
      <c r="I20" s="40">
        <f t="shared" si="0"/>
        <v>0</v>
      </c>
      <c r="J20" s="81"/>
      <c r="K20" s="79">
        <f>IF(G20-I20&gt;300,G20-300,I20)</f>
        <v>0</v>
      </c>
      <c r="L20" s="79"/>
      <c r="M20" s="79"/>
      <c r="N20" s="79"/>
      <c r="O20" s="82">
        <f>I19-J19</f>
        <v>86.299848618632041</v>
      </c>
      <c r="P20" s="80"/>
      <c r="Q20" s="83"/>
      <c r="R20" s="84"/>
      <c r="S20" s="84"/>
      <c r="T20" s="84"/>
      <c r="Y20" s="35"/>
      <c r="Z20" s="35"/>
      <c r="AA20" s="35"/>
      <c r="AB20" s="35"/>
      <c r="AC20" s="35"/>
      <c r="AD20" s="35"/>
      <c r="AM20" s="35"/>
      <c r="AN20" s="35"/>
      <c r="AO20" s="35"/>
      <c r="AP20" s="35"/>
      <c r="AQ20" s="35"/>
      <c r="AR20" s="35"/>
      <c r="AS20" s="35"/>
    </row>
    <row r="21" spans="3:45" ht="19.5" customHeight="1" x14ac:dyDescent="0.25">
      <c r="C21" s="36">
        <v>3</v>
      </c>
      <c r="D21" s="37" t="s">
        <v>30</v>
      </c>
      <c r="E21" s="40">
        <f>H27</f>
        <v>20495.070000000003</v>
      </c>
      <c r="F21" s="39">
        <f t="shared" si="0"/>
        <v>2159.139967688232</v>
      </c>
      <c r="G21" s="77">
        <f t="shared" si="0"/>
        <v>4602.8612519540484</v>
      </c>
      <c r="H21" s="77">
        <f t="shared" si="0"/>
        <v>4602.8612519540484</v>
      </c>
      <c r="I21" s="40">
        <f t="shared" si="0"/>
        <v>4602.8612519540484</v>
      </c>
      <c r="J21" s="85">
        <v>4510</v>
      </c>
      <c r="K21" s="79">
        <f>I21</f>
        <v>4602.8612519540484</v>
      </c>
      <c r="L21" s="79">
        <f>IF(I21-J21&gt;85,K21-85,K21-I21+J21)</f>
        <v>4517.8612519540484</v>
      </c>
      <c r="M21" s="79">
        <f>L21-J21-N21</f>
        <v>0</v>
      </c>
      <c r="N21" s="79">
        <f>IF(I21-J21&gt;85,I21-J21-85,0)</f>
        <v>7.8612519540483845</v>
      </c>
      <c r="O21" s="35">
        <f>I21-J21</f>
        <v>92.861251954048385</v>
      </c>
      <c r="P21" s="80"/>
      <c r="Q21" s="1">
        <f>+K21*E21</f>
        <v>94335963.559085876</v>
      </c>
      <c r="R21" s="84"/>
      <c r="S21" s="84"/>
      <c r="T21" s="84"/>
      <c r="Y21" s="35"/>
      <c r="Z21" s="35"/>
      <c r="AA21" s="35"/>
      <c r="AB21" s="35"/>
      <c r="AC21" s="35"/>
      <c r="AD21" s="35"/>
      <c r="AM21" s="35"/>
      <c r="AN21" s="35"/>
      <c r="AO21" s="35"/>
      <c r="AP21" s="35"/>
      <c r="AQ21" s="35"/>
      <c r="AR21" s="35"/>
      <c r="AS21" s="35"/>
    </row>
    <row r="22" spans="3:45" ht="19.5" customHeight="1" x14ac:dyDescent="0.25">
      <c r="C22" s="49"/>
      <c r="D22" s="50"/>
      <c r="E22" s="86">
        <f>SUM(E19:E21)</f>
        <v>273267.60000000003</v>
      </c>
      <c r="F22" s="87">
        <f>SUMPRODUCT(F19:F21,$E$19:$E$21)/$E$22</f>
        <v>4468.6230409819291</v>
      </c>
      <c r="G22" s="87">
        <f>SUMPRODUCT(G19:G21,$E$19:$E$21)/$E$22</f>
        <v>4016.0306608114211</v>
      </c>
      <c r="H22" s="87">
        <f>SUMPRODUCT(H19:H21,$E$19:$E$21)/$E$22</f>
        <v>3556.6425225841099</v>
      </c>
      <c r="I22" s="87">
        <f>SUMPRODUCT(I19:I21,$E$19:$E$21)/$E$22</f>
        <v>3315.6669538687884</v>
      </c>
      <c r="J22" s="88">
        <f>SUMPRODUCT(J19:J21,$E$19:$E$21)/$E$22</f>
        <v>3228.875</v>
      </c>
      <c r="K22" s="89">
        <f>SUM((IF(G19-I19&gt;750,G19-750,I19)*E19)+(I21*E21))/E22</f>
        <v>3322.2806608114211</v>
      </c>
      <c r="L22" s="90"/>
      <c r="M22" s="90"/>
      <c r="N22" s="91"/>
      <c r="O22" s="35"/>
      <c r="Q22" s="1">
        <f>+Q21+Q19</f>
        <v>907871662.70635116</v>
      </c>
      <c r="Y22" s="35"/>
      <c r="Z22" s="35"/>
      <c r="AA22" s="35"/>
      <c r="AB22" s="35"/>
      <c r="AC22" s="35"/>
      <c r="AD22" s="35"/>
      <c r="AM22" s="35"/>
      <c r="AN22" s="35"/>
      <c r="AO22" s="35"/>
      <c r="AP22" s="35"/>
      <c r="AQ22" s="35"/>
      <c r="AR22" s="35"/>
      <c r="AS22" s="35"/>
    </row>
    <row r="23" spans="3:45" ht="19.5" customHeight="1" thickBot="1" x14ac:dyDescent="0.3">
      <c r="C23" s="56">
        <v>7</v>
      </c>
      <c r="D23" s="57" t="s">
        <v>32</v>
      </c>
      <c r="E23" s="92">
        <f>SUM(E19:E21)</f>
        <v>273267.60000000003</v>
      </c>
      <c r="F23" s="93">
        <f t="shared" ref="F23:K23" si="1">F22</f>
        <v>4468.6230409819291</v>
      </c>
      <c r="G23" s="94">
        <f t="shared" si="1"/>
        <v>4016.0306608114211</v>
      </c>
      <c r="H23" s="94">
        <f t="shared" si="1"/>
        <v>3556.6425225841099</v>
      </c>
      <c r="I23" s="94">
        <f t="shared" si="1"/>
        <v>3315.6669538687884</v>
      </c>
      <c r="J23" s="78">
        <f>J22</f>
        <v>3228.875</v>
      </c>
      <c r="K23" s="94">
        <f t="shared" si="1"/>
        <v>3322.2806608114211</v>
      </c>
      <c r="L23" s="94">
        <f>IF(I23-J23&gt;85,K23-85,K23-I23+J23)</f>
        <v>3237.2806608114211</v>
      </c>
      <c r="M23" s="94">
        <f>L23-J23-N23</f>
        <v>6.6137069426326889</v>
      </c>
      <c r="N23" s="95">
        <f>IF(I23-J23&gt;85,I23-J23-85,0)</f>
        <v>1.7919538687883687</v>
      </c>
      <c r="O23" s="35">
        <f>N23+85</f>
        <v>86.791953868788369</v>
      </c>
      <c r="P23" s="35"/>
      <c r="Q23" s="96">
        <f>+Q22/E23</f>
        <v>3322.2806608114211</v>
      </c>
      <c r="Y23" s="35"/>
      <c r="Z23" s="35"/>
      <c r="AA23" s="35"/>
      <c r="AB23" s="35"/>
      <c r="AC23" s="35"/>
      <c r="AD23" s="35"/>
      <c r="AM23" s="35"/>
      <c r="AN23" s="35"/>
      <c r="AO23" s="35"/>
      <c r="AP23" s="35"/>
      <c r="AQ23" s="35"/>
      <c r="AR23" s="35"/>
      <c r="AS23" s="35"/>
    </row>
    <row r="24" spans="3:45" ht="19.5" customHeight="1" x14ac:dyDescent="0.25">
      <c r="D24" s="97"/>
      <c r="E24" s="69"/>
      <c r="F24" s="69"/>
      <c r="G24" s="69"/>
      <c r="H24" s="69"/>
      <c r="I24" s="69"/>
      <c r="K24" s="98"/>
      <c r="L24" s="98"/>
      <c r="Q24" s="35"/>
    </row>
    <row r="25" spans="3:45" ht="33.75" customHeight="1" x14ac:dyDescent="0.25">
      <c r="C25" s="99"/>
      <c r="E25" s="80">
        <f>+E21/E23%</f>
        <v>7.5</v>
      </c>
      <c r="F25" s="1">
        <v>396.04</v>
      </c>
      <c r="J25" s="80">
        <f>+I22-J22</f>
        <v>86.791953868788369</v>
      </c>
      <c r="K25" s="35"/>
      <c r="L25" s="35"/>
    </row>
    <row r="26" spans="3:45" s="84" customFormat="1" ht="33.75" customHeight="1" x14ac:dyDescent="0.25">
      <c r="C26" s="99"/>
      <c r="D26" s="1"/>
      <c r="E26" s="100"/>
      <c r="F26" s="101">
        <f>+E23/F25/1000</f>
        <v>0.69</v>
      </c>
      <c r="G26" s="102"/>
      <c r="H26" s="83">
        <f>+F25*0.69*1000</f>
        <v>273267.60000000003</v>
      </c>
      <c r="I26" s="103"/>
      <c r="J26" s="104"/>
      <c r="K26" s="105"/>
      <c r="Q26" s="83"/>
    </row>
    <row r="27" spans="3:45" s="84" customFormat="1" ht="33.75" customHeight="1" x14ac:dyDescent="0.25">
      <c r="C27" s="106"/>
      <c r="D27" s="107"/>
      <c r="E27" s="108"/>
      <c r="F27" s="83"/>
      <c r="H27" s="83">
        <f>+H26*7.5%</f>
        <v>20495.070000000003</v>
      </c>
      <c r="I27" s="83">
        <f>+H26-H27</f>
        <v>252772.53000000003</v>
      </c>
      <c r="L27" s="109"/>
      <c r="M27" s="83"/>
      <c r="N27" s="83"/>
    </row>
    <row r="28" spans="3:45" s="84" customFormat="1" ht="33.75" customHeight="1" x14ac:dyDescent="0.25">
      <c r="C28" s="106"/>
      <c r="D28" s="110" t="s">
        <v>42</v>
      </c>
      <c r="E28" s="111"/>
      <c r="G28" s="112"/>
      <c r="I28" s="112"/>
      <c r="J28" s="83"/>
      <c r="K28" s="109"/>
      <c r="L28" s="83"/>
      <c r="M28" s="83"/>
    </row>
    <row r="29" spans="3:45" s="84" customFormat="1" ht="20.25" customHeight="1" x14ac:dyDescent="0.25">
      <c r="C29" s="106"/>
      <c r="D29" s="113" t="s">
        <v>43</v>
      </c>
      <c r="E29" s="114">
        <f>G19</f>
        <v>3968.4498020701271</v>
      </c>
    </row>
    <row r="30" spans="3:45" s="84" customFormat="1" ht="20.25" customHeight="1" x14ac:dyDescent="0.25">
      <c r="C30" s="106"/>
      <c r="D30" s="113" t="s">
        <v>44</v>
      </c>
      <c r="E30" s="115">
        <f>G21</f>
        <v>4602.8612519540484</v>
      </c>
      <c r="I30" s="112"/>
    </row>
    <row r="31" spans="3:45" s="84" customFormat="1" ht="20.25" customHeight="1" x14ac:dyDescent="0.25">
      <c r="C31" s="105"/>
      <c r="D31" s="116" t="s">
        <v>45</v>
      </c>
      <c r="E31" s="115">
        <f>G20</f>
        <v>0</v>
      </c>
      <c r="F31" s="117"/>
      <c r="G31" s="117"/>
      <c r="H31" s="117"/>
      <c r="I31" s="117"/>
      <c r="J31" s="117"/>
    </row>
    <row r="32" spans="3:45" ht="20.25" customHeight="1" x14ac:dyDescent="0.25">
      <c r="C32" s="118"/>
      <c r="D32" s="116" t="s">
        <v>46</v>
      </c>
      <c r="E32" s="119">
        <f>I19</f>
        <v>3211.299848618632</v>
      </c>
    </row>
    <row r="33" spans="3:10" ht="20.25" customHeight="1" x14ac:dyDescent="0.25">
      <c r="D33" s="116" t="s">
        <v>47</v>
      </c>
      <c r="E33" s="119">
        <f>I21</f>
        <v>4602.8612519540484</v>
      </c>
    </row>
    <row r="34" spans="3:10" ht="20.25" customHeight="1" x14ac:dyDescent="0.25">
      <c r="D34" s="116" t="s">
        <v>48</v>
      </c>
      <c r="E34" s="119">
        <f>I20</f>
        <v>0</v>
      </c>
    </row>
    <row r="35" spans="3:10" ht="20.25" customHeight="1" x14ac:dyDescent="0.25">
      <c r="D35" s="116" t="s">
        <v>49</v>
      </c>
      <c r="E35" s="120">
        <f>J23</f>
        <v>3228.875</v>
      </c>
    </row>
    <row r="36" spans="3:10" ht="20.25" customHeight="1" x14ac:dyDescent="0.25">
      <c r="D36" s="116" t="s">
        <v>50</v>
      </c>
      <c r="E36" s="120">
        <f>J19</f>
        <v>3125</v>
      </c>
    </row>
    <row r="37" spans="3:10" ht="20.25" customHeight="1" x14ac:dyDescent="0.25">
      <c r="D37" s="116" t="s">
        <v>51</v>
      </c>
      <c r="E37" s="120">
        <f>J21</f>
        <v>4510</v>
      </c>
    </row>
    <row r="38" spans="3:10" ht="20.25" customHeight="1" x14ac:dyDescent="0.25">
      <c r="D38" s="116" t="s">
        <v>52</v>
      </c>
      <c r="E38" s="121">
        <v>11267</v>
      </c>
    </row>
    <row r="39" spans="3:10" ht="20.25" customHeight="1" x14ac:dyDescent="0.25">
      <c r="D39" s="116" t="s">
        <v>53</v>
      </c>
      <c r="E39" s="121">
        <v>10564</v>
      </c>
    </row>
    <row r="40" spans="3:10" x14ac:dyDescent="0.25">
      <c r="D40" s="122"/>
      <c r="E40" s="35"/>
      <c r="F40" s="123"/>
    </row>
    <row r="41" spans="3:10" ht="15.75" x14ac:dyDescent="0.25">
      <c r="C41" s="124"/>
      <c r="D41" s="125" t="s">
        <v>54</v>
      </c>
      <c r="E41" s="83">
        <f>H19</f>
        <v>3471.8139769595205</v>
      </c>
      <c r="F41" s="84"/>
      <c r="G41" s="84"/>
    </row>
    <row r="42" spans="3:10" ht="15.75" x14ac:dyDescent="0.25">
      <c r="C42" s="126"/>
      <c r="D42" s="125" t="s">
        <v>55</v>
      </c>
      <c r="E42" s="83">
        <f>H21</f>
        <v>4602.8612519540484</v>
      </c>
      <c r="F42" s="84"/>
      <c r="G42" s="84"/>
    </row>
    <row r="43" spans="3:10" ht="15.75" x14ac:dyDescent="0.25">
      <c r="C43" s="126"/>
      <c r="D43" s="125" t="s">
        <v>56</v>
      </c>
      <c r="E43" s="83">
        <f>H20</f>
        <v>0</v>
      </c>
      <c r="F43" s="84"/>
      <c r="G43" s="84"/>
      <c r="J43" s="35"/>
    </row>
    <row r="44" spans="3:10" x14ac:dyDescent="0.25">
      <c r="C44" s="126"/>
      <c r="D44" s="84"/>
      <c r="E44" s="84"/>
      <c r="F44" s="84"/>
      <c r="G44" s="84"/>
    </row>
    <row r="45" spans="3:10" x14ac:dyDescent="0.25">
      <c r="C45" s="99"/>
      <c r="D45" s="127"/>
      <c r="E45" s="127"/>
      <c r="F45" s="127"/>
      <c r="G45" s="127"/>
      <c r="H45" s="127"/>
      <c r="I45" s="82"/>
    </row>
    <row r="46" spans="3:10" x14ac:dyDescent="0.25">
      <c r="C46" s="128" t="s">
        <v>57</v>
      </c>
      <c r="D46" s="127"/>
      <c r="E46" s="127"/>
      <c r="F46" s="127"/>
      <c r="G46" s="127"/>
      <c r="H46" s="127"/>
    </row>
    <row r="47" spans="3:10" x14ac:dyDescent="0.25">
      <c r="C47" s="129" t="s">
        <v>58</v>
      </c>
      <c r="D47" s="127"/>
      <c r="E47" s="127"/>
      <c r="F47" s="127"/>
      <c r="G47" s="127"/>
      <c r="H47" s="127"/>
    </row>
    <row r="48" spans="3:10" x14ac:dyDescent="0.25">
      <c r="C48" s="129" t="s">
        <v>59</v>
      </c>
      <c r="D48" s="127"/>
      <c r="E48" s="127"/>
      <c r="F48" s="127"/>
      <c r="G48" s="127"/>
      <c r="H48" s="127"/>
    </row>
    <row r="49" spans="3:8" x14ac:dyDescent="0.25">
      <c r="C49" s="129" t="s">
        <v>60</v>
      </c>
      <c r="D49" s="127"/>
      <c r="E49" s="127"/>
      <c r="F49" s="127"/>
      <c r="G49" s="127"/>
      <c r="H49" s="127"/>
    </row>
    <row r="50" spans="3:8" x14ac:dyDescent="0.25">
      <c r="C50" s="129" t="s">
        <v>61</v>
      </c>
    </row>
  </sheetData>
  <mergeCells count="13">
    <mergeCell ref="C3:E3"/>
    <mergeCell ref="F3:G3"/>
    <mergeCell ref="C8:C9"/>
    <mergeCell ref="D8:D9"/>
    <mergeCell ref="E8:I8"/>
    <mergeCell ref="O8:S8"/>
    <mergeCell ref="U9:AC9"/>
    <mergeCell ref="U10:AC11"/>
    <mergeCell ref="K16:L16"/>
    <mergeCell ref="C17:C18"/>
    <mergeCell ref="D17:D18"/>
    <mergeCell ref="E17:N17"/>
    <mergeCell ref="J8:N8"/>
  </mergeCells>
  <printOptions horizontalCentered="1" verticalCentered="1"/>
  <pageMargins left="0.23622047244094499" right="0.23622047244094499" top="0.511811023622047" bottom="0.511811023622047" header="0.31496062992126" footer="0.31496062992126"/>
  <pageSetup paperSize="9" scale="66" fitToHeight="0" orientation="landscape" r:id="rId1"/>
  <headerFooter>
    <oddFooter>&amp;RPage 14 of 21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660 GCV Details</vt:lpstr>
      <vt:lpstr>Coal Details 660</vt:lpstr>
      <vt:lpstr>'660 GCV Details'!Print_Area</vt:lpstr>
      <vt:lpstr>'Coal Details 660'!Print_Area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Bhusawal47</dc:creator>
  <cp:lastModifiedBy>Bhusawal47</cp:lastModifiedBy>
  <dcterms:created xsi:type="dcterms:W3CDTF">2025-12-23T11:15:57Z</dcterms:created>
  <dcterms:modified xsi:type="dcterms:W3CDTF">2025-12-23T11:18:42Z</dcterms:modified>
</cp:coreProperties>
</file>