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PART I/FY 2025-26/8. Nov-25/"/>
    </mc:Choice>
  </mc:AlternateContent>
  <xr:revisionPtr revIDLastSave="230" documentId="8_{317BD9BE-6557-4D04-9A03-9162653FB58E}" xr6:coauthVersionLast="47" xr6:coauthVersionMax="47" xr10:uidLastSave="{A4D2C786-4467-4352-AE68-F7B3F8AD2859}"/>
  <bookViews>
    <workbookView xWindow="-120" yWindow="-120" windowWidth="29040" windowHeight="15720" xr2:uid="{9BD960FC-98C6-40AC-84A0-F7021E9FF127}"/>
  </bookViews>
  <sheets>
    <sheet name="Station" sheetId="1" r:id="rId1"/>
    <sheet name="210" sheetId="2" r:id="rId2"/>
    <sheet name="500" sheetId="3" r:id="rId3"/>
    <sheet name="660" sheetId="4" r:id="rId4"/>
  </sheets>
  <definedNames>
    <definedName name="_xlnm._FilterDatabase" localSheetId="3" hidden="1">'660'!$A$3:$S$49</definedName>
    <definedName name="_xlnm._FilterDatabase" localSheetId="0" hidden="1">Station!$A$3:$O$122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4" i="1" l="1"/>
  <c r="I126" i="1"/>
  <c r="K124" i="1"/>
  <c r="L13" i="2"/>
  <c r="K13" i="2"/>
  <c r="L12" i="2"/>
  <c r="K12" i="2"/>
  <c r="K11" i="2"/>
  <c r="L11" i="2" s="1"/>
  <c r="L10" i="2"/>
  <c r="K10" i="2"/>
  <c r="L9" i="2"/>
  <c r="K9" i="2"/>
  <c r="K8" i="2"/>
  <c r="L8" i="2" s="1"/>
  <c r="L7" i="2"/>
  <c r="K7" i="2"/>
  <c r="L6" i="2"/>
  <c r="K6" i="2"/>
  <c r="K5" i="2"/>
  <c r="L5" i="2" s="1"/>
  <c r="L4" i="2"/>
  <c r="K4" i="2"/>
  <c r="K66" i="3"/>
  <c r="L66" i="3" s="1"/>
  <c r="L65" i="3"/>
  <c r="K65" i="3"/>
  <c r="K64" i="3"/>
  <c r="L64" i="3" s="1"/>
  <c r="K63" i="3"/>
  <c r="L63" i="3" s="1"/>
  <c r="L62" i="3"/>
  <c r="K62" i="3"/>
  <c r="K61" i="3"/>
  <c r="L61" i="3" s="1"/>
  <c r="K60" i="3"/>
  <c r="L60" i="3" s="1"/>
  <c r="L59" i="3"/>
  <c r="K59" i="3"/>
  <c r="K58" i="3"/>
  <c r="L58" i="3" s="1"/>
  <c r="K57" i="3"/>
  <c r="L57" i="3" s="1"/>
  <c r="L56" i="3"/>
  <c r="K56" i="3"/>
  <c r="K55" i="3"/>
  <c r="L55" i="3" s="1"/>
  <c r="K54" i="3"/>
  <c r="L54" i="3" s="1"/>
  <c r="L53" i="3"/>
  <c r="K53" i="3"/>
  <c r="K52" i="3"/>
  <c r="L52" i="3" s="1"/>
  <c r="K51" i="3"/>
  <c r="L51" i="3" s="1"/>
  <c r="L50" i="3"/>
  <c r="K50" i="3"/>
  <c r="K49" i="3"/>
  <c r="L49" i="3" s="1"/>
  <c r="K48" i="3"/>
  <c r="L48" i="3" s="1"/>
  <c r="L47" i="3"/>
  <c r="K47" i="3"/>
  <c r="K46" i="3"/>
  <c r="L46" i="3" s="1"/>
  <c r="K45" i="3"/>
  <c r="L45" i="3" s="1"/>
  <c r="L44" i="3"/>
  <c r="K44" i="3"/>
  <c r="K43" i="3"/>
  <c r="L43" i="3" s="1"/>
  <c r="L41" i="3"/>
  <c r="K41" i="3"/>
  <c r="K40" i="3"/>
  <c r="L40" i="3" s="1"/>
  <c r="L38" i="3"/>
  <c r="K38" i="3"/>
  <c r="K36" i="3"/>
  <c r="L36" i="3" s="1"/>
  <c r="L35" i="3"/>
  <c r="K35" i="3"/>
  <c r="K34" i="3"/>
  <c r="L34" i="3" s="1"/>
  <c r="L32" i="3"/>
  <c r="K32" i="3"/>
  <c r="K31" i="3"/>
  <c r="L31" i="3" s="1"/>
  <c r="K30" i="3"/>
  <c r="L30" i="3" s="1"/>
  <c r="K28" i="3"/>
  <c r="L28" i="3" s="1"/>
  <c r="K27" i="3"/>
  <c r="L27" i="3" s="1"/>
  <c r="L26" i="3"/>
  <c r="K26" i="3"/>
  <c r="K25" i="3"/>
  <c r="L25" i="3" s="1"/>
  <c r="K24" i="3"/>
  <c r="L24" i="3" s="1"/>
  <c r="K22" i="3"/>
  <c r="L22" i="3" s="1"/>
  <c r="K20" i="3"/>
  <c r="L20" i="3" s="1"/>
  <c r="K18" i="3"/>
  <c r="L18" i="3" s="1"/>
  <c r="L17" i="3"/>
  <c r="K17" i="3"/>
  <c r="K16" i="3"/>
  <c r="L16" i="3" s="1"/>
  <c r="K15" i="3"/>
  <c r="L15" i="3" s="1"/>
  <c r="L14" i="3"/>
  <c r="K14" i="3"/>
  <c r="K13" i="3"/>
  <c r="L13" i="3" s="1"/>
  <c r="K12" i="3"/>
  <c r="L12" i="3" s="1"/>
  <c r="L11" i="3"/>
  <c r="K11" i="3"/>
  <c r="K10" i="3"/>
  <c r="L10" i="3" s="1"/>
  <c r="K9" i="3"/>
  <c r="L9" i="3" s="1"/>
  <c r="L8" i="3"/>
  <c r="K8" i="3"/>
  <c r="K7" i="3"/>
  <c r="L7" i="3" s="1"/>
  <c r="K6" i="3"/>
  <c r="L6" i="3" s="1"/>
  <c r="L5" i="3"/>
  <c r="K5" i="3"/>
  <c r="L4" i="3"/>
  <c r="K4" i="3"/>
  <c r="L49" i="4"/>
  <c r="K49" i="4"/>
  <c r="K48" i="4"/>
  <c r="L48" i="4" s="1"/>
  <c r="K47" i="4"/>
  <c r="L47" i="4" s="1"/>
  <c r="L46" i="4"/>
  <c r="K46" i="4"/>
  <c r="K45" i="4"/>
  <c r="L45" i="4" s="1"/>
  <c r="K44" i="4"/>
  <c r="L44" i="4" s="1"/>
  <c r="L43" i="4"/>
  <c r="K43" i="4"/>
  <c r="K42" i="4"/>
  <c r="L42" i="4" s="1"/>
  <c r="L40" i="4"/>
  <c r="K40" i="4"/>
  <c r="K39" i="4"/>
  <c r="L39" i="4" s="1"/>
  <c r="K38" i="4"/>
  <c r="L38" i="4" s="1"/>
  <c r="L37" i="4"/>
  <c r="K37" i="4"/>
  <c r="K36" i="4"/>
  <c r="L36" i="4" s="1"/>
  <c r="K35" i="4"/>
  <c r="L35" i="4" s="1"/>
  <c r="L34" i="4"/>
  <c r="K34" i="4"/>
  <c r="K33" i="4"/>
  <c r="L33" i="4" s="1"/>
  <c r="K32" i="4"/>
  <c r="L32" i="4" s="1"/>
  <c r="L31" i="4"/>
  <c r="K31" i="4"/>
  <c r="K30" i="4"/>
  <c r="L30" i="4" s="1"/>
  <c r="K29" i="4"/>
  <c r="L29" i="4" s="1"/>
  <c r="L28" i="4"/>
  <c r="K28" i="4"/>
  <c r="K27" i="4"/>
  <c r="L27" i="4" s="1"/>
  <c r="K26" i="4"/>
  <c r="L26" i="4" s="1"/>
  <c r="L25" i="4"/>
  <c r="K25" i="4"/>
  <c r="K24" i="4"/>
  <c r="L24" i="4" s="1"/>
  <c r="K23" i="4"/>
  <c r="L23" i="4" s="1"/>
  <c r="L22" i="4"/>
  <c r="K22" i="4"/>
  <c r="K21" i="4"/>
  <c r="L21" i="4" s="1"/>
  <c r="K20" i="4"/>
  <c r="L20" i="4" s="1"/>
  <c r="L19" i="4"/>
  <c r="K19" i="4"/>
  <c r="K18" i="4"/>
  <c r="L18" i="4" s="1"/>
  <c r="K17" i="4"/>
  <c r="L17" i="4" s="1"/>
  <c r="L16" i="4"/>
  <c r="K16" i="4"/>
  <c r="K15" i="4"/>
  <c r="L15" i="4" s="1"/>
  <c r="K14" i="4"/>
  <c r="L14" i="4" s="1"/>
  <c r="L13" i="4"/>
  <c r="K13" i="4"/>
  <c r="K12" i="4"/>
  <c r="L12" i="4" s="1"/>
  <c r="K11" i="4"/>
  <c r="L11" i="4" s="1"/>
  <c r="L10" i="4"/>
  <c r="K10" i="4"/>
  <c r="K9" i="4"/>
  <c r="L9" i="4" s="1"/>
  <c r="K8" i="4"/>
  <c r="L8" i="4" s="1"/>
  <c r="L7" i="4"/>
  <c r="K7" i="4"/>
  <c r="K6" i="4"/>
  <c r="L6" i="4" s="1"/>
  <c r="K5" i="4"/>
  <c r="L5" i="4" s="1"/>
  <c r="L4" i="4"/>
  <c r="K4" i="4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7" i="1"/>
  <c r="K46" i="1"/>
  <c r="K45" i="1"/>
  <c r="K44" i="1"/>
  <c r="K43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S68" i="3" l="1"/>
  <c r="K68" i="3"/>
  <c r="J68" i="3"/>
  <c r="J125" i="1" s="1"/>
  <c r="J126" i="1" s="1"/>
  <c r="I68" i="3"/>
  <c r="I125" i="1" s="1"/>
  <c r="S17" i="2"/>
  <c r="S15" i="2"/>
  <c r="K15" i="2"/>
  <c r="L15" i="2" s="1"/>
  <c r="J15" i="2"/>
  <c r="I15" i="2"/>
  <c r="S51" i="4"/>
  <c r="S53" i="4" s="1"/>
  <c r="K51" i="4"/>
  <c r="L51" i="4" s="1"/>
  <c r="J51" i="4"/>
  <c r="I51" i="4"/>
  <c r="R5" i="1"/>
  <c r="S5" i="1" s="1"/>
  <c r="R6" i="1"/>
  <c r="S6" i="1" s="1"/>
  <c r="R7" i="1"/>
  <c r="S7" i="1" s="1"/>
  <c r="R8" i="1"/>
  <c r="S8" i="1" s="1"/>
  <c r="R9" i="1"/>
  <c r="S9" i="1" s="1"/>
  <c r="R10" i="1"/>
  <c r="S10" i="1" s="1"/>
  <c r="R11" i="1"/>
  <c r="S11" i="1" s="1"/>
  <c r="R12" i="1"/>
  <c r="S12" i="1" s="1"/>
  <c r="R13" i="1"/>
  <c r="S13" i="1" s="1"/>
  <c r="R14" i="1"/>
  <c r="S14" i="1" s="1"/>
  <c r="R15" i="1"/>
  <c r="S15" i="1" s="1"/>
  <c r="R16" i="1"/>
  <c r="S16" i="1" s="1"/>
  <c r="R17" i="1"/>
  <c r="S17" i="1" s="1"/>
  <c r="R18" i="1"/>
  <c r="S18" i="1" s="1"/>
  <c r="R19" i="1"/>
  <c r="S19" i="1" s="1"/>
  <c r="R20" i="1"/>
  <c r="S20" i="1" s="1"/>
  <c r="R21" i="1"/>
  <c r="S21" i="1" s="1"/>
  <c r="R22" i="1"/>
  <c r="S22" i="1" s="1"/>
  <c r="R23" i="1"/>
  <c r="S23" i="1" s="1"/>
  <c r="R24" i="1"/>
  <c r="S24" i="1" s="1"/>
  <c r="R25" i="1"/>
  <c r="S25" i="1" s="1"/>
  <c r="R26" i="1"/>
  <c r="S26" i="1" s="1"/>
  <c r="R27" i="1"/>
  <c r="S27" i="1" s="1"/>
  <c r="R28" i="1"/>
  <c r="S28" i="1" s="1"/>
  <c r="R29" i="1"/>
  <c r="S29" i="1" s="1"/>
  <c r="R30" i="1"/>
  <c r="S30" i="1" s="1"/>
  <c r="R31" i="1"/>
  <c r="S31" i="1" s="1"/>
  <c r="R32" i="1"/>
  <c r="S32" i="1" s="1"/>
  <c r="R33" i="1"/>
  <c r="S33" i="1" s="1"/>
  <c r="R34" i="1"/>
  <c r="S34" i="1" s="1"/>
  <c r="R35" i="1"/>
  <c r="S35" i="1" s="1"/>
  <c r="R36" i="1"/>
  <c r="S36" i="1" s="1"/>
  <c r="R37" i="1"/>
  <c r="S37" i="1" s="1"/>
  <c r="R38" i="1"/>
  <c r="S38" i="1" s="1"/>
  <c r="R39" i="1"/>
  <c r="S39" i="1" s="1"/>
  <c r="R41" i="1"/>
  <c r="S41" i="1" s="1"/>
  <c r="R43" i="1"/>
  <c r="S43" i="1" s="1"/>
  <c r="R44" i="1"/>
  <c r="S44" i="1" s="1"/>
  <c r="R45" i="1"/>
  <c r="S45" i="1" s="1"/>
  <c r="R46" i="1"/>
  <c r="S46" i="1" s="1"/>
  <c r="R47" i="1"/>
  <c r="S47" i="1" s="1"/>
  <c r="R49" i="1"/>
  <c r="S49" i="1" s="1"/>
  <c r="R50" i="1"/>
  <c r="S50" i="1" s="1"/>
  <c r="R51" i="1"/>
  <c r="S51" i="1" s="1"/>
  <c r="R52" i="1"/>
  <c r="S52" i="1" s="1"/>
  <c r="R53" i="1"/>
  <c r="S53" i="1" s="1"/>
  <c r="R54" i="1"/>
  <c r="S54" i="1" s="1"/>
  <c r="R55" i="1"/>
  <c r="S55" i="1" s="1"/>
  <c r="R57" i="1"/>
  <c r="S57" i="1" s="1"/>
  <c r="R58" i="1"/>
  <c r="S58" i="1" s="1"/>
  <c r="R59" i="1"/>
  <c r="S59" i="1" s="1"/>
  <c r="R60" i="1"/>
  <c r="S60" i="1" s="1"/>
  <c r="R61" i="1"/>
  <c r="S61" i="1" s="1"/>
  <c r="R62" i="1"/>
  <c r="S62" i="1" s="1"/>
  <c r="R64" i="1"/>
  <c r="S64" i="1" s="1"/>
  <c r="R65" i="1"/>
  <c r="S65" i="1" s="1"/>
  <c r="R66" i="1"/>
  <c r="S66" i="1" s="1"/>
  <c r="R67" i="1"/>
  <c r="S67" i="1" s="1"/>
  <c r="R69" i="1"/>
  <c r="S69" i="1" s="1"/>
  <c r="R71" i="1"/>
  <c r="S71" i="1" s="1"/>
  <c r="R72" i="1"/>
  <c r="S72" i="1" s="1"/>
  <c r="R73" i="1"/>
  <c r="S73" i="1" s="1"/>
  <c r="R75" i="1"/>
  <c r="S75" i="1" s="1"/>
  <c r="R76" i="1"/>
  <c r="S76" i="1" s="1"/>
  <c r="R77" i="1"/>
  <c r="S77" i="1" s="1"/>
  <c r="R78" i="1"/>
  <c r="S78" i="1" s="1"/>
  <c r="R79" i="1"/>
  <c r="S79" i="1" s="1"/>
  <c r="R80" i="1"/>
  <c r="S80" i="1" s="1"/>
  <c r="R81" i="1"/>
  <c r="S81" i="1" s="1"/>
  <c r="R82" i="1"/>
  <c r="S82" i="1" s="1"/>
  <c r="R83" i="1"/>
  <c r="S83" i="1" s="1"/>
  <c r="R84" i="1"/>
  <c r="S84" i="1" s="1"/>
  <c r="R85" i="1"/>
  <c r="S85" i="1" s="1"/>
  <c r="R86" i="1"/>
  <c r="S86" i="1" s="1"/>
  <c r="R87" i="1"/>
  <c r="S87" i="1" s="1"/>
  <c r="R88" i="1"/>
  <c r="S88" i="1" s="1"/>
  <c r="R89" i="1"/>
  <c r="S89" i="1" s="1"/>
  <c r="R90" i="1"/>
  <c r="S90" i="1" s="1"/>
  <c r="R91" i="1"/>
  <c r="S91" i="1" s="1"/>
  <c r="R92" i="1"/>
  <c r="S92" i="1" s="1"/>
  <c r="R93" i="1"/>
  <c r="S93" i="1" s="1"/>
  <c r="R94" i="1"/>
  <c r="S94" i="1" s="1"/>
  <c r="R95" i="1"/>
  <c r="S95" i="1" s="1"/>
  <c r="R96" i="1"/>
  <c r="S96" i="1" s="1"/>
  <c r="R97" i="1"/>
  <c r="S97" i="1" s="1"/>
  <c r="R98" i="1"/>
  <c r="S98" i="1" s="1"/>
  <c r="R99" i="1"/>
  <c r="S99" i="1" s="1"/>
  <c r="R100" i="1"/>
  <c r="S100" i="1" s="1"/>
  <c r="R102" i="1"/>
  <c r="S102" i="1" s="1"/>
  <c r="R103" i="1"/>
  <c r="S103" i="1" s="1"/>
  <c r="R104" i="1"/>
  <c r="S104" i="1" s="1"/>
  <c r="R105" i="1"/>
  <c r="S105" i="1" s="1"/>
  <c r="R106" i="1"/>
  <c r="S106" i="1" s="1"/>
  <c r="R107" i="1"/>
  <c r="S107" i="1" s="1"/>
  <c r="R108" i="1"/>
  <c r="S108" i="1" s="1"/>
  <c r="R109" i="1"/>
  <c r="S109" i="1" s="1"/>
  <c r="R110" i="1"/>
  <c r="S110" i="1" s="1"/>
  <c r="R111" i="1"/>
  <c r="S111" i="1" s="1"/>
  <c r="R112" i="1"/>
  <c r="S112" i="1" s="1"/>
  <c r="R113" i="1"/>
  <c r="S113" i="1" s="1"/>
  <c r="R114" i="1"/>
  <c r="S114" i="1" s="1"/>
  <c r="R115" i="1"/>
  <c r="S115" i="1" s="1"/>
  <c r="R116" i="1"/>
  <c r="S116" i="1" s="1"/>
  <c r="R117" i="1"/>
  <c r="S117" i="1" s="1"/>
  <c r="R118" i="1"/>
  <c r="S118" i="1" s="1"/>
  <c r="R119" i="1"/>
  <c r="S119" i="1" s="1"/>
  <c r="R120" i="1"/>
  <c r="S120" i="1" s="1"/>
  <c r="R121" i="1"/>
  <c r="S121" i="1" s="1"/>
  <c r="R122" i="1"/>
  <c r="S122" i="1" s="1"/>
  <c r="R4" i="1"/>
  <c r="S4" i="1" s="1"/>
  <c r="K125" i="1" l="1"/>
  <c r="K126" i="1" s="1"/>
  <c r="J127" i="1"/>
  <c r="I127" i="1"/>
  <c r="S70" i="3"/>
  <c r="L68" i="3"/>
  <c r="S124" i="1"/>
  <c r="L49" i="1" l="1"/>
  <c r="J124" i="1"/>
  <c r="I124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3" i="1"/>
  <c r="L72" i="1"/>
  <c r="L71" i="1"/>
  <c r="L69" i="1"/>
  <c r="L67" i="1"/>
  <c r="L66" i="1"/>
  <c r="L65" i="1"/>
  <c r="L64" i="1"/>
  <c r="L62" i="1"/>
  <c r="L61" i="1"/>
  <c r="L60" i="1"/>
  <c r="L59" i="1"/>
  <c r="L58" i="1"/>
  <c r="L57" i="1"/>
  <c r="L55" i="1"/>
  <c r="L54" i="1"/>
  <c r="L53" i="1"/>
  <c r="L52" i="1"/>
  <c r="L51" i="1"/>
  <c r="L50" i="1"/>
  <c r="L47" i="1"/>
  <c r="L46" i="1"/>
  <c r="L45" i="1"/>
  <c r="L44" i="1"/>
  <c r="L43" i="1"/>
  <c r="L41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K4" i="1"/>
  <c r="L4" i="1" l="1"/>
  <c r="N124" i="1"/>
  <c r="J128" i="1"/>
  <c r="S126" i="1"/>
  <c r="I128" i="1"/>
</calcChain>
</file>

<file path=xl/sharedStrings.xml><?xml version="1.0" encoding="utf-8"?>
<sst xmlns="http://schemas.openxmlformats.org/spreadsheetml/2006/main" count="1517" uniqueCount="199">
  <si>
    <t>V'dr</t>
  </si>
  <si>
    <t>Trip No.</t>
  </si>
  <si>
    <t>Trip Dt.</t>
  </si>
  <si>
    <t>R R No</t>
  </si>
  <si>
    <t>R R Date</t>
  </si>
  <si>
    <t>SID'G</t>
  </si>
  <si>
    <t xml:space="preserve">TPS </t>
  </si>
  <si>
    <t>RR WT</t>
  </si>
  <si>
    <t>TPS WT</t>
  </si>
  <si>
    <t>TL</t>
  </si>
  <si>
    <t>%TL</t>
  </si>
  <si>
    <t>E RR SURRENDERED</t>
  </si>
  <si>
    <t>Remark</t>
  </si>
  <si>
    <t>RSR</t>
  </si>
  <si>
    <t>MCL</t>
  </si>
  <si>
    <t>012511001</t>
  </si>
  <si>
    <t>01.11.2025</t>
  </si>
  <si>
    <t>29.10.2025</t>
  </si>
  <si>
    <t>PPDP</t>
  </si>
  <si>
    <t>T001</t>
  </si>
  <si>
    <t>012511002</t>
  </si>
  <si>
    <t>30.10.2025</t>
  </si>
  <si>
    <t>012511003</t>
  </si>
  <si>
    <t>02.11.2025</t>
  </si>
  <si>
    <t>31.10.2025</t>
  </si>
  <si>
    <t>RCR</t>
  </si>
  <si>
    <t>WCL</t>
  </si>
  <si>
    <t>012511004</t>
  </si>
  <si>
    <t>FWSM</t>
  </si>
  <si>
    <t>012511005</t>
  </si>
  <si>
    <t>DMGM</t>
  </si>
  <si>
    <t>012511006</t>
  </si>
  <si>
    <t>012511007</t>
  </si>
  <si>
    <t>03.11.2025</t>
  </si>
  <si>
    <t>012511008</t>
  </si>
  <si>
    <t>012511009</t>
  </si>
  <si>
    <t>GSG</t>
  </si>
  <si>
    <t>012511010</t>
  </si>
  <si>
    <t>04.11.2025</t>
  </si>
  <si>
    <t>DKSK</t>
  </si>
  <si>
    <t>012511011</t>
  </si>
  <si>
    <t>CGM</t>
  </si>
  <si>
    <t>012511012</t>
  </si>
  <si>
    <t>012511013</t>
  </si>
  <si>
    <t>012511014</t>
  </si>
  <si>
    <t>05.11.2025</t>
  </si>
  <si>
    <t>012511015</t>
  </si>
  <si>
    <t>06.11.2025</t>
  </si>
  <si>
    <t>012511016</t>
  </si>
  <si>
    <t>012511017</t>
  </si>
  <si>
    <t>012511018</t>
  </si>
  <si>
    <t>GGPP</t>
  </si>
  <si>
    <t>012511019</t>
  </si>
  <si>
    <t>GGS</t>
  </si>
  <si>
    <t>012511020</t>
  </si>
  <si>
    <t>07.11.2025</t>
  </si>
  <si>
    <t>012511021</t>
  </si>
  <si>
    <t>WANI</t>
  </si>
  <si>
    <t>012511022</t>
  </si>
  <si>
    <t>08.11.2025</t>
  </si>
  <si>
    <t>012511023</t>
  </si>
  <si>
    <t>012511024</t>
  </si>
  <si>
    <t>012511025</t>
  </si>
  <si>
    <t>012511026</t>
  </si>
  <si>
    <t>012511027</t>
  </si>
  <si>
    <t>09.11.2025</t>
  </si>
  <si>
    <t>012511028</t>
  </si>
  <si>
    <t>012511029</t>
  </si>
  <si>
    <t>012511030</t>
  </si>
  <si>
    <t>012511031</t>
  </si>
  <si>
    <t>012511032</t>
  </si>
  <si>
    <t>10.11.2025</t>
  </si>
  <si>
    <t>012511033</t>
  </si>
  <si>
    <t>012511034</t>
  </si>
  <si>
    <t>11.11.2025</t>
  </si>
  <si>
    <t>012511035</t>
  </si>
  <si>
    <t>012511036</t>
  </si>
  <si>
    <t>BOCG</t>
  </si>
  <si>
    <t>T003</t>
  </si>
  <si>
    <t>MTPK</t>
  </si>
  <si>
    <t xml:space="preserve">Rebooked RR </t>
  </si>
  <si>
    <t>Wash</t>
  </si>
  <si>
    <t>012511037</t>
  </si>
  <si>
    <t>BOMB</t>
  </si>
  <si>
    <t>One M/W BOXNHL SC - 18865 wt. 66.400 MT ( 3811.78 - 66.40 = 3745.38 MT )  &amp;  One U/W BOXN ECR 99703 wt. xy  MT ( TPS - xy = MT )</t>
  </si>
  <si>
    <t>012511038</t>
  </si>
  <si>
    <t>012511039</t>
  </si>
  <si>
    <t>12.11.2025</t>
  </si>
  <si>
    <t>012511040</t>
  </si>
  <si>
    <t>012511041</t>
  </si>
  <si>
    <t>012511042</t>
  </si>
  <si>
    <t>13.11.2025</t>
  </si>
  <si>
    <t>W/L</t>
  </si>
  <si>
    <t>012511043</t>
  </si>
  <si>
    <t>One U/W W/L BOXNHL SEC 1233 TPS Wt. 62.45.00 MT, same wagon is connected with Trip 012509071/13.09.2025/151000179/12.09.2025/MBCB</t>
  </si>
  <si>
    <t>012511044</t>
  </si>
  <si>
    <t>012511045</t>
  </si>
  <si>
    <t>14.11.2025</t>
  </si>
  <si>
    <t>012511046</t>
  </si>
  <si>
    <t>012511047</t>
  </si>
  <si>
    <t>012511048</t>
  </si>
  <si>
    <t>012511049</t>
  </si>
  <si>
    <t>15.11.2025</t>
  </si>
  <si>
    <t>LMGB</t>
  </si>
  <si>
    <t>012511050</t>
  </si>
  <si>
    <t>012511051</t>
  </si>
  <si>
    <t>012511052</t>
  </si>
  <si>
    <t>16.11.2025</t>
  </si>
  <si>
    <t>012511053</t>
  </si>
  <si>
    <t>012511054</t>
  </si>
  <si>
    <t>012511055</t>
  </si>
  <si>
    <t>MCGB</t>
  </si>
  <si>
    <t>012511056</t>
  </si>
  <si>
    <t>012511057</t>
  </si>
  <si>
    <t>17.11.2025</t>
  </si>
  <si>
    <t xml:space="preserve">One M/W BOXNHL WR 60861 wt. 70.200 MT, ( 4020.69 - 70.20 = 3950.49 ), Dettached at  </t>
  </si>
  <si>
    <t>012511058</t>
  </si>
  <si>
    <t>012511059</t>
  </si>
  <si>
    <t>012511060</t>
  </si>
  <si>
    <t>18.11.2025</t>
  </si>
  <si>
    <t>MCLK</t>
  </si>
  <si>
    <t>012511061</t>
  </si>
  <si>
    <t>012511062</t>
  </si>
  <si>
    <t>012511063</t>
  </si>
  <si>
    <t>LOCM</t>
  </si>
  <si>
    <t>012511064</t>
  </si>
  <si>
    <t>012511065</t>
  </si>
  <si>
    <t>012511066</t>
  </si>
  <si>
    <t>19.11.2025</t>
  </si>
  <si>
    <t>012511067</t>
  </si>
  <si>
    <t>012511068</t>
  </si>
  <si>
    <t>012511069</t>
  </si>
  <si>
    <t>012511070</t>
  </si>
  <si>
    <t>20.11.2025</t>
  </si>
  <si>
    <t>012511071</t>
  </si>
  <si>
    <t>012511072</t>
  </si>
  <si>
    <t>21.11.2025</t>
  </si>
  <si>
    <t>012511073</t>
  </si>
  <si>
    <t>012511074</t>
  </si>
  <si>
    <t>22.11.2025</t>
  </si>
  <si>
    <t>012511075</t>
  </si>
  <si>
    <t>012511076</t>
  </si>
  <si>
    <t>23.11.2025</t>
  </si>
  <si>
    <t>MBCB</t>
  </si>
  <si>
    <t>012511077</t>
  </si>
  <si>
    <t>012511078</t>
  </si>
  <si>
    <t>012511079</t>
  </si>
  <si>
    <t>012511080</t>
  </si>
  <si>
    <t>24.11.2025</t>
  </si>
  <si>
    <t>012511081</t>
  </si>
  <si>
    <t>012511082</t>
  </si>
  <si>
    <t>012511083</t>
  </si>
  <si>
    <t>012511084</t>
  </si>
  <si>
    <t>012511085</t>
  </si>
  <si>
    <t>012511086</t>
  </si>
  <si>
    <t>25.11.2025</t>
  </si>
  <si>
    <t>012511087</t>
  </si>
  <si>
    <t>012511088</t>
  </si>
  <si>
    <t>012511089</t>
  </si>
  <si>
    <t>MCFL</t>
  </si>
  <si>
    <t>26.11.2025</t>
  </si>
  <si>
    <t>SUPERSESSION OF 162000900</t>
  </si>
  <si>
    <t>SECL</t>
  </si>
  <si>
    <t>012511090</t>
  </si>
  <si>
    <t>BOMK</t>
  </si>
  <si>
    <t>012511091</t>
  </si>
  <si>
    <t>012511092</t>
  </si>
  <si>
    <t>012511093</t>
  </si>
  <si>
    <t>012511094</t>
  </si>
  <si>
    <t>27.11.2025</t>
  </si>
  <si>
    <t>012511095</t>
  </si>
  <si>
    <t>012511096</t>
  </si>
  <si>
    <t>012511097</t>
  </si>
  <si>
    <t>012511098</t>
  </si>
  <si>
    <t>012511099</t>
  </si>
  <si>
    <t>28.11.2025</t>
  </si>
  <si>
    <t>012511100</t>
  </si>
  <si>
    <t>012511101</t>
  </si>
  <si>
    <t>012511102</t>
  </si>
  <si>
    <t>012511103</t>
  </si>
  <si>
    <t>29.11.2025</t>
  </si>
  <si>
    <t>012511104</t>
  </si>
  <si>
    <t>012511105</t>
  </si>
  <si>
    <t>012511106</t>
  </si>
  <si>
    <t>012511107</t>
  </si>
  <si>
    <t>012511108</t>
  </si>
  <si>
    <t>012511109</t>
  </si>
  <si>
    <t>30.11.2025</t>
  </si>
  <si>
    <t>012511110</t>
  </si>
  <si>
    <t>Stage</t>
  </si>
  <si>
    <t>12.09.2025</t>
  </si>
  <si>
    <t>012509071</t>
  </si>
  <si>
    <t>13.09.2025</t>
  </si>
  <si>
    <t>Colllary</t>
  </si>
  <si>
    <t>Rs/MT</t>
  </si>
  <si>
    <t>Coal Rate</t>
  </si>
  <si>
    <t>Coal Cost Rs.</t>
  </si>
  <si>
    <t>Rs./MT</t>
  </si>
  <si>
    <t>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</si>
</sst>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4"/>
      <name val="Times New Roman"/>
      <family val="1"/>
    </font>
    <font>
      <b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1"/>
      <color theme="4"/>
      <name val="Times New Roman"/>
      <family val="1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0070C0"/>
      <name val="Times New Roman"/>
      <family val="1"/>
    </font>
    <font>
      <b/>
      <sz val="12"/>
      <color rgb="FF0070C0"/>
      <name val="Times New Roman"/>
      <family val="1"/>
    </font>
    <font>
      <sz val="12"/>
      <color rgb="FF0070C0"/>
      <name val="Times New Roman"/>
      <family val="1"/>
    </font>
    <font>
      <b/>
      <sz val="11"/>
      <color rgb="FF0070C0"/>
      <name val="Times New Roman"/>
      <family val="1"/>
    </font>
    <font>
      <sz val="11"/>
      <color rgb="FF0070C0"/>
      <name val="Aptos Narrow"/>
      <family val="2"/>
      <scheme val="minor"/>
    </font>
    <font>
      <sz val="11"/>
      <color rgb="FFC00000"/>
      <name val="Times New Roman"/>
      <family val="1"/>
    </font>
    <font>
      <b/>
      <sz val="12"/>
      <color rgb="FFC00000"/>
      <name val="Times New Roman"/>
      <family val="1"/>
    </font>
    <font>
      <sz val="12"/>
      <color rgb="FFC00000"/>
      <name val="Times New Roman"/>
      <family val="1"/>
    </font>
    <font>
      <b/>
      <sz val="11"/>
      <color rgb="FFC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6" fillId="0" borderId="5" xfId="0" quotePrefix="1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2" fontId="8" fillId="3" borderId="8" xfId="0" applyNumberFormat="1" applyFont="1" applyFill="1" applyBorder="1" applyAlignment="1">
      <alignment horizontal="center" vertical="center"/>
    </xf>
    <xf numFmtId="4" fontId="6" fillId="3" borderId="8" xfId="0" applyNumberFormat="1" applyFont="1" applyFill="1" applyBorder="1" applyAlignment="1">
      <alignment horizontal="center" vertical="center"/>
    </xf>
    <xf numFmtId="4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10" fillId="3" borderId="8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2" fontId="8" fillId="3" borderId="10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10" fillId="3" borderId="10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12" fillId="0" borderId="5" xfId="0" quotePrefix="1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49" fontId="2" fillId="0" borderId="5" xfId="0" quotePrefix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5" fillId="0" borderId="0" xfId="0" applyFont="1"/>
    <xf numFmtId="0" fontId="20" fillId="0" borderId="3" xfId="0" applyFont="1" applyBorder="1" applyAlignment="1">
      <alignment horizontal="center" vertical="center"/>
    </xf>
    <xf numFmtId="0" fontId="21" fillId="0" borderId="0" xfId="0" applyFont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6" fillId="0" borderId="14" xfId="0" quotePrefix="1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4" fontId="9" fillId="2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49" fontId="6" fillId="0" borderId="6" xfId="0" quotePrefix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49" fontId="23" fillId="0" borderId="18" xfId="0" quotePrefix="1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center"/>
    </xf>
    <xf numFmtId="0" fontId="25" fillId="0" borderId="17" xfId="0" applyFont="1" applyBorder="1" applyAlignment="1">
      <alignment horizontal="center" vertical="center"/>
    </xf>
    <xf numFmtId="4" fontId="25" fillId="2" borderId="17" xfId="0" applyNumberFormat="1" applyFont="1" applyFill="1" applyBorder="1" applyAlignment="1">
      <alignment horizontal="center" vertical="center"/>
    </xf>
    <xf numFmtId="2" fontId="24" fillId="0" borderId="17" xfId="0" applyNumberFormat="1" applyFont="1" applyBorder="1" applyAlignment="1">
      <alignment horizontal="center" vertical="center"/>
    </xf>
    <xf numFmtId="2" fontId="22" fillId="0" borderId="17" xfId="0" applyNumberFormat="1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49" fontId="18" fillId="0" borderId="22" xfId="0" quotePrefix="1" applyNumberFormat="1" applyFont="1" applyBorder="1" applyAlignment="1">
      <alignment horizontal="center" vertical="center"/>
    </xf>
    <xf numFmtId="0" fontId="19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4" fontId="20" fillId="2" borderId="24" xfId="0" applyNumberFormat="1" applyFont="1" applyFill="1" applyBorder="1" applyAlignment="1">
      <alignment horizontal="center" vertical="center"/>
    </xf>
    <xf numFmtId="2" fontId="19" fillId="0" borderId="24" xfId="0" applyNumberFormat="1" applyFont="1" applyBorder="1" applyAlignment="1">
      <alignment horizontal="center" vertical="center"/>
    </xf>
    <xf numFmtId="2" fontId="17" fillId="0" borderId="24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20" fillId="3" borderId="8" xfId="0" applyFont="1" applyFill="1" applyBorder="1" applyAlignment="1">
      <alignment horizontal="left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49" fontId="18" fillId="3" borderId="8" xfId="0" applyNumberFormat="1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2" fontId="20" fillId="3" borderId="8" xfId="0" applyNumberFormat="1" applyFont="1" applyFill="1" applyBorder="1" applyAlignment="1">
      <alignment horizontal="center" vertical="center"/>
    </xf>
    <xf numFmtId="4" fontId="18" fillId="3" borderId="8" xfId="0" applyNumberFormat="1" applyFont="1" applyFill="1" applyBorder="1" applyAlignment="1">
      <alignment horizontal="center" vertical="center"/>
    </xf>
    <xf numFmtId="2" fontId="19" fillId="3" borderId="8" xfId="0" applyNumberFormat="1" applyFont="1" applyFill="1" applyBorder="1" applyAlignment="1">
      <alignment horizontal="center" vertical="center"/>
    </xf>
    <xf numFmtId="2" fontId="17" fillId="3" borderId="8" xfId="0" applyNumberFormat="1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49" fontId="18" fillId="3" borderId="10" xfId="0" applyNumberFormat="1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2" fontId="20" fillId="3" borderId="10" xfId="0" applyNumberFormat="1" applyFont="1" applyFill="1" applyBorder="1" applyAlignment="1">
      <alignment horizontal="center" vertical="center"/>
    </xf>
    <xf numFmtId="4" fontId="18" fillId="3" borderId="10" xfId="0" applyNumberFormat="1" applyFont="1" applyFill="1" applyBorder="1" applyAlignment="1">
      <alignment horizontal="center" vertical="center"/>
    </xf>
    <xf numFmtId="2" fontId="19" fillId="3" borderId="10" xfId="0" applyNumberFormat="1" applyFont="1" applyFill="1" applyBorder="1" applyAlignment="1">
      <alignment horizontal="center" vertical="center"/>
    </xf>
    <xf numFmtId="2" fontId="17" fillId="3" borderId="10" xfId="0" applyNumberFormat="1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2" fontId="20" fillId="0" borderId="24" xfId="0" applyNumberFormat="1" applyFont="1" applyBorder="1" applyAlignment="1">
      <alignment horizontal="center" vertical="center"/>
    </xf>
    <xf numFmtId="43" fontId="16" fillId="0" borderId="0" xfId="1" applyFont="1"/>
    <xf numFmtId="43" fontId="0" fillId="0" borderId="0" xfId="0" applyNumberFormat="1"/>
    <xf numFmtId="0" fontId="0" fillId="4" borderId="0" xfId="0" applyFill="1"/>
    <xf numFmtId="43" fontId="0" fillId="4" borderId="0" xfId="0" applyNumberFormat="1" applyFill="1"/>
    <xf numFmtId="4" fontId="0" fillId="0" borderId="0" xfId="0" applyNumberFormat="1"/>
    <xf numFmtId="2" fontId="8" fillId="0" borderId="3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2" fontId="6" fillId="3" borderId="10" xfId="0" applyNumberFormat="1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9" fontId="18" fillId="0" borderId="5" xfId="0" quotePrefix="1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/>
    </xf>
    <xf numFmtId="4" fontId="20" fillId="2" borderId="3" xfId="0" applyNumberFormat="1" applyFont="1" applyFill="1" applyBorder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3964-AFFF-4165-BC87-6A95DCB1F722}">
  <dimension ref="A1:AJ128"/>
  <sheetViews>
    <sheetView tabSelected="1" workbookViewId="0">
      <pane xSplit="2" ySplit="3" topLeftCell="C102" activePane="bottomRight" state="frozen"/>
      <selection pane="topRight" activeCell="C1" sqref="C1"/>
      <selection pane="bottomLeft" activeCell="A4" sqref="A4"/>
      <selection pane="bottomRight" activeCell="J119" sqref="J119"/>
    </sheetView>
  </sheetViews>
  <sheetFormatPr defaultRowHeight="15" x14ac:dyDescent="0.25"/>
  <cols>
    <col min="1" max="1" width="5.85546875" bestFit="1" customWidth="1"/>
    <col min="2" max="2" width="6.140625" bestFit="1" customWidth="1"/>
    <col min="3" max="5" width="11.28515625" bestFit="1" customWidth="1"/>
    <col min="6" max="6" width="10.140625" bestFit="1" customWidth="1"/>
    <col min="7" max="7" width="8.42578125" bestFit="1" customWidth="1"/>
    <col min="8" max="8" width="5.5703125" bestFit="1" customWidth="1"/>
    <col min="9" max="10" width="15.85546875" bestFit="1" customWidth="1"/>
    <col min="11" max="11" width="12.140625" bestFit="1" customWidth="1"/>
    <col min="12" max="12" width="7.28515625" bestFit="1" customWidth="1"/>
    <col min="13" max="13" width="9" bestFit="1" customWidth="1"/>
    <col min="14" max="14" width="7.28515625" bestFit="1" customWidth="1"/>
    <col min="15" max="15" width="33.140625" customWidth="1"/>
    <col min="19" max="19" width="23.28515625" bestFit="1" customWidth="1"/>
    <col min="29" max="29" width="14.42578125" customWidth="1"/>
  </cols>
  <sheetData>
    <row r="1" spans="1:36" ht="21" x14ac:dyDescent="0.35">
      <c r="J1" s="53" t="s">
        <v>198</v>
      </c>
    </row>
    <row r="2" spans="1:36" ht="15.75" thickBot="1" x14ac:dyDescent="0.3"/>
    <row r="3" spans="1:36" ht="63" x14ac:dyDescent="0.25">
      <c r="A3" s="1"/>
      <c r="B3" s="2" t="s">
        <v>0</v>
      </c>
      <c r="C3" s="3" t="s">
        <v>1</v>
      </c>
      <c r="D3" s="4" t="s">
        <v>2</v>
      </c>
      <c r="E3" s="5" t="s">
        <v>3</v>
      </c>
      <c r="F3" s="2" t="s">
        <v>4</v>
      </c>
      <c r="G3" s="5" t="s">
        <v>5</v>
      </c>
      <c r="H3" s="6" t="s">
        <v>6</v>
      </c>
      <c r="I3" s="7" t="s">
        <v>7</v>
      </c>
      <c r="J3" s="8" t="s">
        <v>8</v>
      </c>
      <c r="K3" s="8" t="s">
        <v>9</v>
      </c>
      <c r="L3" s="8" t="s">
        <v>10</v>
      </c>
      <c r="M3" s="9" t="s">
        <v>11</v>
      </c>
      <c r="N3" s="10" t="s">
        <v>189</v>
      </c>
      <c r="O3" s="5" t="s">
        <v>12</v>
      </c>
      <c r="R3" t="s">
        <v>195</v>
      </c>
      <c r="S3" t="s">
        <v>196</v>
      </c>
    </row>
    <row r="4" spans="1:36" ht="15.75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461000471</v>
      </c>
      <c r="F4" s="11" t="s">
        <v>17</v>
      </c>
      <c r="G4" s="15" t="s">
        <v>18</v>
      </c>
      <c r="H4" s="11" t="s">
        <v>19</v>
      </c>
      <c r="I4" s="15">
        <v>4024.36</v>
      </c>
      <c r="J4" s="119">
        <v>4005.1</v>
      </c>
      <c r="K4" s="16">
        <f t="shared" ref="K4:K67" si="0">+I4-J4</f>
        <v>19.260000000000218</v>
      </c>
      <c r="L4" s="7">
        <f t="shared" ref="L4:L39" si="1">+K4/I4%</f>
        <v>0.47858541482372896</v>
      </c>
      <c r="M4" s="17"/>
      <c r="N4" s="18">
        <v>210</v>
      </c>
      <c r="O4" s="19"/>
      <c r="R4">
        <f t="shared" ref="R4:R39" si="2">+VLOOKUP(G4,$AI$14:$AJ$33,2,)</f>
        <v>6122</v>
      </c>
      <c r="S4">
        <f>+R4*I4</f>
        <v>24637131.920000002</v>
      </c>
    </row>
    <row r="5" spans="1:36" ht="15.75" x14ac:dyDescent="0.25">
      <c r="A5" s="11" t="s">
        <v>13</v>
      </c>
      <c r="B5" s="12" t="s">
        <v>14</v>
      </c>
      <c r="C5" s="13" t="s">
        <v>20</v>
      </c>
      <c r="D5" s="14" t="s">
        <v>16</v>
      </c>
      <c r="E5" s="15">
        <v>451000467</v>
      </c>
      <c r="F5" s="11" t="s">
        <v>21</v>
      </c>
      <c r="G5" s="15" t="s">
        <v>18</v>
      </c>
      <c r="H5" s="11" t="s">
        <v>19</v>
      </c>
      <c r="I5" s="15">
        <v>3825.97</v>
      </c>
      <c r="J5" s="119">
        <v>3809.55</v>
      </c>
      <c r="K5" s="16">
        <f t="shared" si="0"/>
        <v>16.419999999999618</v>
      </c>
      <c r="L5" s="7">
        <f t="shared" si="1"/>
        <v>0.42917220992322525</v>
      </c>
      <c r="M5" s="17"/>
      <c r="N5" s="18">
        <v>210</v>
      </c>
      <c r="O5" s="19"/>
      <c r="R5">
        <f t="shared" si="2"/>
        <v>6122</v>
      </c>
      <c r="S5">
        <f t="shared" ref="S5:S67" si="3">+R5*I5</f>
        <v>23422588.34</v>
      </c>
    </row>
    <row r="6" spans="1:36" ht="15.75" x14ac:dyDescent="0.25">
      <c r="A6" s="11" t="s">
        <v>13</v>
      </c>
      <c r="B6" s="12" t="s">
        <v>14</v>
      </c>
      <c r="C6" s="13" t="s">
        <v>22</v>
      </c>
      <c r="D6" s="14" t="s">
        <v>23</v>
      </c>
      <c r="E6" s="15">
        <v>461000472</v>
      </c>
      <c r="F6" s="11" t="s">
        <v>24</v>
      </c>
      <c r="G6" s="15" t="s">
        <v>18</v>
      </c>
      <c r="H6" s="11" t="s">
        <v>19</v>
      </c>
      <c r="I6" s="15">
        <v>3902.56</v>
      </c>
      <c r="J6" s="119">
        <v>3883.1</v>
      </c>
      <c r="K6" s="16">
        <f t="shared" si="0"/>
        <v>19.460000000000036</v>
      </c>
      <c r="L6" s="7">
        <f t="shared" si="1"/>
        <v>0.49864704194170079</v>
      </c>
      <c r="M6" s="17"/>
      <c r="N6" s="18">
        <v>210</v>
      </c>
      <c r="O6" s="19"/>
      <c r="R6">
        <f t="shared" si="2"/>
        <v>6122</v>
      </c>
      <c r="S6">
        <f t="shared" si="3"/>
        <v>23891472.32</v>
      </c>
    </row>
    <row r="7" spans="1:36" ht="15.75" x14ac:dyDescent="0.25">
      <c r="A7" s="11" t="s">
        <v>25</v>
      </c>
      <c r="B7" s="12" t="s">
        <v>26</v>
      </c>
      <c r="C7" s="13" t="s">
        <v>27</v>
      </c>
      <c r="D7" s="14" t="s">
        <v>23</v>
      </c>
      <c r="E7" s="15">
        <v>461000013</v>
      </c>
      <c r="F7" s="11" t="s">
        <v>16</v>
      </c>
      <c r="G7" s="15" t="s">
        <v>28</v>
      </c>
      <c r="H7" s="11" t="s">
        <v>19</v>
      </c>
      <c r="I7" s="15">
        <v>4076.11</v>
      </c>
      <c r="J7" s="119">
        <v>4045.55</v>
      </c>
      <c r="K7" s="16">
        <f t="shared" si="0"/>
        <v>30.559999999999945</v>
      </c>
      <c r="L7" s="7">
        <f t="shared" si="1"/>
        <v>0.74973442816803149</v>
      </c>
      <c r="M7" s="17"/>
      <c r="N7" s="18">
        <v>210</v>
      </c>
      <c r="O7" s="19"/>
      <c r="R7">
        <f t="shared" si="2"/>
        <v>4314</v>
      </c>
      <c r="S7">
        <f t="shared" si="3"/>
        <v>17584338.539999999</v>
      </c>
    </row>
    <row r="8" spans="1:36" ht="15.75" x14ac:dyDescent="0.25">
      <c r="A8" s="11"/>
      <c r="B8" s="12" t="s">
        <v>26</v>
      </c>
      <c r="C8" s="13" t="s">
        <v>29</v>
      </c>
      <c r="D8" s="14" t="s">
        <v>23</v>
      </c>
      <c r="E8" s="15">
        <v>151000004</v>
      </c>
      <c r="F8" s="11" t="s">
        <v>16</v>
      </c>
      <c r="G8" s="15" t="s">
        <v>30</v>
      </c>
      <c r="H8" s="11" t="s">
        <v>19</v>
      </c>
      <c r="I8" s="15">
        <v>4049.72</v>
      </c>
      <c r="J8" s="119">
        <v>4017.3</v>
      </c>
      <c r="K8" s="16">
        <f t="shared" si="0"/>
        <v>32.419999999999618</v>
      </c>
      <c r="L8" s="7">
        <f t="shared" si="1"/>
        <v>0.80054917377002899</v>
      </c>
      <c r="M8" s="17"/>
      <c r="N8" s="18">
        <v>660</v>
      </c>
      <c r="O8" s="19"/>
      <c r="R8">
        <f t="shared" si="2"/>
        <v>3535</v>
      </c>
      <c r="S8">
        <f t="shared" si="3"/>
        <v>14315760.199999999</v>
      </c>
    </row>
    <row r="9" spans="1:36" ht="15.75" x14ac:dyDescent="0.25">
      <c r="A9" s="11" t="s">
        <v>13</v>
      </c>
      <c r="B9" s="12" t="s">
        <v>14</v>
      </c>
      <c r="C9" s="13" t="s">
        <v>31</v>
      </c>
      <c r="D9" s="14" t="s">
        <v>23</v>
      </c>
      <c r="E9" s="15">
        <v>461000473</v>
      </c>
      <c r="F9" s="11" t="s">
        <v>24</v>
      </c>
      <c r="G9" s="15" t="s">
        <v>18</v>
      </c>
      <c r="H9" s="11" t="s">
        <v>19</v>
      </c>
      <c r="I9" s="15">
        <v>3926.9</v>
      </c>
      <c r="J9" s="119">
        <v>3907.65</v>
      </c>
      <c r="K9" s="16">
        <f t="shared" si="0"/>
        <v>19.25</v>
      </c>
      <c r="L9" s="7">
        <f t="shared" si="1"/>
        <v>0.49020856146069419</v>
      </c>
      <c r="M9" s="17"/>
      <c r="N9" s="18">
        <v>500</v>
      </c>
      <c r="O9" s="19"/>
      <c r="R9">
        <f t="shared" si="2"/>
        <v>6122</v>
      </c>
      <c r="S9">
        <f t="shared" si="3"/>
        <v>24040481.800000001</v>
      </c>
    </row>
    <row r="10" spans="1:36" ht="15.75" x14ac:dyDescent="0.25">
      <c r="A10" s="11" t="s">
        <v>13</v>
      </c>
      <c r="B10" s="12" t="s">
        <v>14</v>
      </c>
      <c r="C10" s="13" t="s">
        <v>32</v>
      </c>
      <c r="D10" s="14" t="s">
        <v>33</v>
      </c>
      <c r="E10" s="15">
        <v>461000474</v>
      </c>
      <c r="F10" s="11" t="s">
        <v>23</v>
      </c>
      <c r="G10" s="15" t="s">
        <v>18</v>
      </c>
      <c r="H10" s="11" t="s">
        <v>19</v>
      </c>
      <c r="I10" s="15">
        <v>4028</v>
      </c>
      <c r="J10" s="119">
        <v>4007.85</v>
      </c>
      <c r="K10" s="16">
        <f t="shared" si="0"/>
        <v>20.150000000000091</v>
      </c>
      <c r="L10" s="7">
        <f t="shared" si="1"/>
        <v>0.5002482621648483</v>
      </c>
      <c r="M10" s="17"/>
      <c r="N10" s="18">
        <v>500</v>
      </c>
      <c r="O10" s="19"/>
      <c r="R10">
        <f t="shared" si="2"/>
        <v>6122</v>
      </c>
      <c r="S10">
        <f t="shared" si="3"/>
        <v>24659416</v>
      </c>
    </row>
    <row r="11" spans="1:36" ht="15.75" x14ac:dyDescent="0.25">
      <c r="A11" s="11" t="s">
        <v>25</v>
      </c>
      <c r="B11" s="12" t="s">
        <v>26</v>
      </c>
      <c r="C11" s="13" t="s">
        <v>34</v>
      </c>
      <c r="D11" s="14" t="s">
        <v>33</v>
      </c>
      <c r="E11" s="15">
        <v>461000014</v>
      </c>
      <c r="F11" s="11" t="s">
        <v>23</v>
      </c>
      <c r="G11" s="15" t="s">
        <v>28</v>
      </c>
      <c r="H11" s="11" t="s">
        <v>19</v>
      </c>
      <c r="I11" s="15">
        <v>4089.03</v>
      </c>
      <c r="J11" s="119">
        <v>4059.95</v>
      </c>
      <c r="K11" s="16">
        <f t="shared" si="0"/>
        <v>29.080000000000382</v>
      </c>
      <c r="L11" s="7">
        <f t="shared" si="1"/>
        <v>0.71117110904053971</v>
      </c>
      <c r="M11" s="17"/>
      <c r="N11" s="18">
        <v>210</v>
      </c>
      <c r="O11" s="19"/>
      <c r="R11">
        <f t="shared" si="2"/>
        <v>4314</v>
      </c>
      <c r="S11">
        <f t="shared" si="3"/>
        <v>17640075.420000002</v>
      </c>
    </row>
    <row r="12" spans="1:36" ht="15.75" x14ac:dyDescent="0.25">
      <c r="A12" s="11"/>
      <c r="B12" s="12" t="s">
        <v>26</v>
      </c>
      <c r="C12" s="13" t="s">
        <v>35</v>
      </c>
      <c r="D12" s="14" t="s">
        <v>33</v>
      </c>
      <c r="E12" s="15">
        <v>161016517</v>
      </c>
      <c r="F12" s="11" t="s">
        <v>23</v>
      </c>
      <c r="G12" s="15" t="s">
        <v>36</v>
      </c>
      <c r="H12" s="11" t="s">
        <v>19</v>
      </c>
      <c r="I12" s="15">
        <v>4125.26</v>
      </c>
      <c r="J12" s="119">
        <v>4070.45</v>
      </c>
      <c r="K12" s="16">
        <f t="shared" si="0"/>
        <v>54.8100000000004</v>
      </c>
      <c r="L12" s="7">
        <f t="shared" si="1"/>
        <v>1.3286435279230981</v>
      </c>
      <c r="M12" s="17"/>
      <c r="N12" s="18">
        <v>660</v>
      </c>
      <c r="O12" s="19"/>
      <c r="R12">
        <f t="shared" si="2"/>
        <v>4245</v>
      </c>
      <c r="S12">
        <f t="shared" si="3"/>
        <v>17511728.699999999</v>
      </c>
    </row>
    <row r="13" spans="1:36" ht="15.75" x14ac:dyDescent="0.25">
      <c r="A13" s="11"/>
      <c r="B13" s="12" t="s">
        <v>26</v>
      </c>
      <c r="C13" s="13" t="s">
        <v>37</v>
      </c>
      <c r="D13" s="14" t="s">
        <v>38</v>
      </c>
      <c r="E13" s="15">
        <v>162004604</v>
      </c>
      <c r="F13" s="11" t="s">
        <v>23</v>
      </c>
      <c r="G13" s="15" t="s">
        <v>39</v>
      </c>
      <c r="H13" s="11" t="s">
        <v>19</v>
      </c>
      <c r="I13" s="15">
        <v>3828</v>
      </c>
      <c r="J13" s="119">
        <v>3687.9</v>
      </c>
      <c r="K13" s="16">
        <f t="shared" si="0"/>
        <v>140.09999999999991</v>
      </c>
      <c r="L13" s="7">
        <f t="shared" si="1"/>
        <v>3.6598746081504676</v>
      </c>
      <c r="M13" s="17"/>
      <c r="N13" s="18">
        <v>660</v>
      </c>
      <c r="O13" s="19"/>
      <c r="R13">
        <f t="shared" si="2"/>
        <v>3800</v>
      </c>
      <c r="S13">
        <f t="shared" si="3"/>
        <v>14546400</v>
      </c>
      <c r="AI13" t="s">
        <v>193</v>
      </c>
      <c r="AJ13" t="s">
        <v>194</v>
      </c>
    </row>
    <row r="14" spans="1:36" ht="15.75" x14ac:dyDescent="0.25">
      <c r="A14" s="11"/>
      <c r="B14" s="12" t="s">
        <v>26</v>
      </c>
      <c r="C14" s="13" t="s">
        <v>40</v>
      </c>
      <c r="D14" s="14" t="s">
        <v>38</v>
      </c>
      <c r="E14" s="15">
        <v>151000973</v>
      </c>
      <c r="F14" s="11" t="s">
        <v>33</v>
      </c>
      <c r="G14" s="15" t="s">
        <v>41</v>
      </c>
      <c r="H14" s="11" t="s">
        <v>19</v>
      </c>
      <c r="I14" s="15">
        <v>4077.91</v>
      </c>
      <c r="J14" s="119">
        <v>3971.05</v>
      </c>
      <c r="K14" s="16">
        <f t="shared" si="0"/>
        <v>106.85999999999967</v>
      </c>
      <c r="L14" s="7">
        <f t="shared" si="1"/>
        <v>2.6204599905343589</v>
      </c>
      <c r="M14" s="17"/>
      <c r="N14" s="18">
        <v>500</v>
      </c>
      <c r="O14" s="19"/>
      <c r="R14">
        <f t="shared" si="2"/>
        <v>5500</v>
      </c>
      <c r="S14">
        <f t="shared" si="3"/>
        <v>22428505</v>
      </c>
      <c r="AI14" t="s">
        <v>30</v>
      </c>
      <c r="AJ14">
        <v>3535</v>
      </c>
    </row>
    <row r="15" spans="1:36" ht="15.75" x14ac:dyDescent="0.25">
      <c r="A15" s="11"/>
      <c r="B15" s="12" t="s">
        <v>26</v>
      </c>
      <c r="C15" s="13" t="s">
        <v>42</v>
      </c>
      <c r="D15" s="14" t="s">
        <v>38</v>
      </c>
      <c r="E15" s="15">
        <v>162004607</v>
      </c>
      <c r="F15" s="11" t="s">
        <v>33</v>
      </c>
      <c r="G15" s="15" t="s">
        <v>39</v>
      </c>
      <c r="H15" s="11" t="s">
        <v>19</v>
      </c>
      <c r="I15" s="15">
        <v>3856.15</v>
      </c>
      <c r="J15" s="119">
        <v>3759.1</v>
      </c>
      <c r="K15" s="16">
        <f t="shared" si="0"/>
        <v>97.050000000000182</v>
      </c>
      <c r="L15" s="7">
        <f t="shared" si="1"/>
        <v>2.5167589435058328</v>
      </c>
      <c r="M15" s="17"/>
      <c r="N15" s="18">
        <v>500</v>
      </c>
      <c r="O15" s="19"/>
      <c r="R15">
        <f t="shared" si="2"/>
        <v>3800</v>
      </c>
      <c r="S15">
        <f t="shared" si="3"/>
        <v>14653370</v>
      </c>
      <c r="AI15" t="s">
        <v>36</v>
      </c>
      <c r="AJ15">
        <v>4245</v>
      </c>
    </row>
    <row r="16" spans="1:36" ht="15.75" x14ac:dyDescent="0.25">
      <c r="A16" s="11"/>
      <c r="B16" s="12" t="s">
        <v>26</v>
      </c>
      <c r="C16" s="13" t="s">
        <v>43</v>
      </c>
      <c r="D16" s="14" t="s">
        <v>38</v>
      </c>
      <c r="E16" s="15">
        <v>162004608</v>
      </c>
      <c r="F16" s="11" t="s">
        <v>33</v>
      </c>
      <c r="G16" s="15" t="s">
        <v>39</v>
      </c>
      <c r="H16" s="11" t="s">
        <v>19</v>
      </c>
      <c r="I16" s="15">
        <v>3955.08</v>
      </c>
      <c r="J16" s="119">
        <v>3929.4</v>
      </c>
      <c r="K16" s="16">
        <f t="shared" si="0"/>
        <v>25.679999999999836</v>
      </c>
      <c r="L16" s="7">
        <f t="shared" si="1"/>
        <v>0.64929154403956013</v>
      </c>
      <c r="M16" s="17"/>
      <c r="N16" s="18">
        <v>660</v>
      </c>
      <c r="O16" s="19"/>
      <c r="R16">
        <f t="shared" si="2"/>
        <v>3800</v>
      </c>
      <c r="S16">
        <f t="shared" si="3"/>
        <v>15029304</v>
      </c>
      <c r="AI16" t="s">
        <v>39</v>
      </c>
      <c r="AJ16">
        <v>3800</v>
      </c>
    </row>
    <row r="17" spans="1:36" ht="15.75" x14ac:dyDescent="0.25">
      <c r="A17" s="11"/>
      <c r="B17" s="12" t="s">
        <v>26</v>
      </c>
      <c r="C17" s="13" t="s">
        <v>44</v>
      </c>
      <c r="D17" s="14" t="s">
        <v>45</v>
      </c>
      <c r="E17" s="15">
        <v>162004610</v>
      </c>
      <c r="F17" s="11" t="s">
        <v>38</v>
      </c>
      <c r="G17" s="15" t="s">
        <v>39</v>
      </c>
      <c r="H17" s="11" t="s">
        <v>19</v>
      </c>
      <c r="I17" s="15">
        <v>3919.89</v>
      </c>
      <c r="J17" s="119">
        <v>3888.55</v>
      </c>
      <c r="K17" s="16">
        <f t="shared" si="0"/>
        <v>31.339999999999691</v>
      </c>
      <c r="L17" s="7">
        <f t="shared" si="1"/>
        <v>0.79951223121056181</v>
      </c>
      <c r="M17" s="17"/>
      <c r="N17" s="18">
        <v>500</v>
      </c>
      <c r="O17" s="19"/>
      <c r="R17">
        <f t="shared" si="2"/>
        <v>3800</v>
      </c>
      <c r="S17">
        <f t="shared" si="3"/>
        <v>14895582</v>
      </c>
      <c r="AI17" t="s">
        <v>41</v>
      </c>
      <c r="AJ17">
        <v>5500</v>
      </c>
    </row>
    <row r="18" spans="1:36" ht="15.75" x14ac:dyDescent="0.25">
      <c r="A18" s="11"/>
      <c r="B18" s="12" t="s">
        <v>26</v>
      </c>
      <c r="C18" s="13" t="s">
        <v>46</v>
      </c>
      <c r="D18" s="14" t="s">
        <v>47</v>
      </c>
      <c r="E18" s="15">
        <v>162004615</v>
      </c>
      <c r="F18" s="11" t="s">
        <v>45</v>
      </c>
      <c r="G18" s="15" t="s">
        <v>39</v>
      </c>
      <c r="H18" s="11" t="s">
        <v>19</v>
      </c>
      <c r="I18" s="15">
        <v>3921.57</v>
      </c>
      <c r="J18" s="119">
        <v>3890.2</v>
      </c>
      <c r="K18" s="16">
        <f t="shared" si="0"/>
        <v>31.370000000000346</v>
      </c>
      <c r="L18" s="7">
        <f t="shared" si="1"/>
        <v>0.79993472002285682</v>
      </c>
      <c r="M18" s="17"/>
      <c r="N18" s="18">
        <v>660</v>
      </c>
      <c r="O18" s="19"/>
      <c r="R18">
        <f t="shared" si="2"/>
        <v>3800</v>
      </c>
      <c r="S18">
        <f t="shared" si="3"/>
        <v>14901966</v>
      </c>
      <c r="AI18" t="s">
        <v>53</v>
      </c>
      <c r="AJ18">
        <v>4265</v>
      </c>
    </row>
    <row r="19" spans="1:36" ht="15.75" x14ac:dyDescent="0.25">
      <c r="A19" s="11"/>
      <c r="B19" s="12" t="s">
        <v>26</v>
      </c>
      <c r="C19" s="13" t="s">
        <v>48</v>
      </c>
      <c r="D19" s="14" t="s">
        <v>47</v>
      </c>
      <c r="E19" s="15">
        <v>151001481</v>
      </c>
      <c r="F19" s="11" t="s">
        <v>45</v>
      </c>
      <c r="G19" s="15" t="s">
        <v>36</v>
      </c>
      <c r="H19" s="11" t="s">
        <v>19</v>
      </c>
      <c r="I19" s="15">
        <v>4085</v>
      </c>
      <c r="J19" s="119">
        <v>4052.3</v>
      </c>
      <c r="K19" s="16">
        <f t="shared" si="0"/>
        <v>32.699999999999818</v>
      </c>
      <c r="L19" s="7">
        <f t="shared" si="1"/>
        <v>0.8004895960832269</v>
      </c>
      <c r="M19" s="17"/>
      <c r="N19" s="18">
        <v>660</v>
      </c>
      <c r="O19" s="19"/>
      <c r="R19">
        <f t="shared" si="2"/>
        <v>4245</v>
      </c>
      <c r="S19">
        <f t="shared" si="3"/>
        <v>17340825</v>
      </c>
      <c r="AI19" t="s">
        <v>57</v>
      </c>
      <c r="AJ19">
        <v>5900</v>
      </c>
    </row>
    <row r="20" spans="1:36" ht="15.75" x14ac:dyDescent="0.25">
      <c r="A20" s="11"/>
      <c r="B20" s="12" t="s">
        <v>26</v>
      </c>
      <c r="C20" s="13" t="s">
        <v>49</v>
      </c>
      <c r="D20" s="14" t="s">
        <v>47</v>
      </c>
      <c r="E20" s="15">
        <v>162004617</v>
      </c>
      <c r="F20" s="11" t="s">
        <v>45</v>
      </c>
      <c r="G20" s="15" t="s">
        <v>39</v>
      </c>
      <c r="H20" s="11" t="s">
        <v>19</v>
      </c>
      <c r="I20" s="15">
        <v>3993.73</v>
      </c>
      <c r="J20" s="119">
        <v>3952.95</v>
      </c>
      <c r="K20" s="16">
        <f t="shared" si="0"/>
        <v>40.7800000000002</v>
      </c>
      <c r="L20" s="7">
        <f t="shared" si="1"/>
        <v>1.0211005751515549</v>
      </c>
      <c r="M20" s="17"/>
      <c r="N20" s="18">
        <v>500</v>
      </c>
      <c r="O20" s="19"/>
      <c r="R20">
        <f t="shared" si="2"/>
        <v>3800</v>
      </c>
      <c r="S20">
        <f t="shared" si="3"/>
        <v>15176174</v>
      </c>
      <c r="AC20" s="118"/>
      <c r="AI20" t="s">
        <v>77</v>
      </c>
      <c r="AJ20">
        <v>3977</v>
      </c>
    </row>
    <row r="21" spans="1:36" ht="15.75" x14ac:dyDescent="0.25">
      <c r="A21" s="11"/>
      <c r="B21" s="12" t="s">
        <v>26</v>
      </c>
      <c r="C21" s="13" t="s">
        <v>50</v>
      </c>
      <c r="D21" s="14" t="s">
        <v>47</v>
      </c>
      <c r="E21" s="15">
        <v>162000592</v>
      </c>
      <c r="F21" s="11" t="s">
        <v>45</v>
      </c>
      <c r="G21" s="15" t="s">
        <v>51</v>
      </c>
      <c r="H21" s="11" t="s">
        <v>19</v>
      </c>
      <c r="I21" s="15">
        <v>4205</v>
      </c>
      <c r="J21" s="119">
        <v>4098.2</v>
      </c>
      <c r="K21" s="16">
        <f t="shared" si="0"/>
        <v>106.80000000000018</v>
      </c>
      <c r="L21" s="7">
        <f t="shared" si="1"/>
        <v>2.5398335315101117</v>
      </c>
      <c r="M21" s="17"/>
      <c r="N21" s="18">
        <v>500</v>
      </c>
      <c r="O21" s="19"/>
      <c r="R21">
        <f t="shared" si="2"/>
        <v>4313</v>
      </c>
      <c r="S21">
        <f t="shared" si="3"/>
        <v>18136165</v>
      </c>
      <c r="AC21" s="118"/>
      <c r="AI21" t="s">
        <v>83</v>
      </c>
      <c r="AJ21">
        <v>5384</v>
      </c>
    </row>
    <row r="22" spans="1:36" ht="15.75" x14ac:dyDescent="0.25">
      <c r="A22" s="11"/>
      <c r="B22" s="12" t="s">
        <v>26</v>
      </c>
      <c r="C22" s="13" t="s">
        <v>52</v>
      </c>
      <c r="D22" s="14" t="s">
        <v>47</v>
      </c>
      <c r="E22" s="15">
        <v>151000212</v>
      </c>
      <c r="F22" s="11" t="s">
        <v>47</v>
      </c>
      <c r="G22" s="15" t="s">
        <v>53</v>
      </c>
      <c r="H22" s="11" t="s">
        <v>19</v>
      </c>
      <c r="I22" s="15">
        <v>4156.75</v>
      </c>
      <c r="J22" s="119">
        <v>4123.55</v>
      </c>
      <c r="K22" s="16">
        <f t="shared" si="0"/>
        <v>33.199999999999818</v>
      </c>
      <c r="L22" s="7">
        <f t="shared" si="1"/>
        <v>0.79870090816141981</v>
      </c>
      <c r="M22" s="17"/>
      <c r="N22" s="18">
        <v>660</v>
      </c>
      <c r="O22" s="19"/>
      <c r="R22">
        <f t="shared" si="2"/>
        <v>4265</v>
      </c>
      <c r="S22">
        <f t="shared" si="3"/>
        <v>17728538.75</v>
      </c>
      <c r="AC22" s="118"/>
      <c r="AI22" t="s">
        <v>51</v>
      </c>
      <c r="AJ22">
        <v>4313</v>
      </c>
    </row>
    <row r="23" spans="1:36" ht="15.75" x14ac:dyDescent="0.25">
      <c r="A23" s="11"/>
      <c r="B23" s="12" t="s">
        <v>26</v>
      </c>
      <c r="C23" s="13" t="s">
        <v>54</v>
      </c>
      <c r="D23" s="14" t="s">
        <v>55</v>
      </c>
      <c r="E23" s="15">
        <v>161016521</v>
      </c>
      <c r="F23" s="11" t="s">
        <v>47</v>
      </c>
      <c r="G23" s="15" t="s">
        <v>36</v>
      </c>
      <c r="H23" s="11" t="s">
        <v>19</v>
      </c>
      <c r="I23" s="15">
        <v>4033.55</v>
      </c>
      <c r="J23" s="119">
        <v>4001.35</v>
      </c>
      <c r="K23" s="16">
        <f t="shared" si="0"/>
        <v>32.200000000000273</v>
      </c>
      <c r="L23" s="7">
        <f t="shared" si="1"/>
        <v>0.7983042233268528</v>
      </c>
      <c r="M23" s="17"/>
      <c r="N23" s="18">
        <v>660</v>
      </c>
      <c r="O23" s="19"/>
      <c r="R23">
        <f t="shared" si="2"/>
        <v>4245</v>
      </c>
      <c r="S23">
        <f t="shared" si="3"/>
        <v>17122419.75</v>
      </c>
      <c r="AI23" t="s">
        <v>36</v>
      </c>
      <c r="AJ23">
        <v>4245</v>
      </c>
    </row>
    <row r="24" spans="1:36" ht="15.75" x14ac:dyDescent="0.25">
      <c r="A24" s="11"/>
      <c r="B24" s="12" t="s">
        <v>26</v>
      </c>
      <c r="C24" s="13" t="s">
        <v>56</v>
      </c>
      <c r="D24" s="14" t="s">
        <v>55</v>
      </c>
      <c r="E24" s="15">
        <v>161005046</v>
      </c>
      <c r="F24" s="11" t="s">
        <v>55</v>
      </c>
      <c r="G24" s="15" t="s">
        <v>57</v>
      </c>
      <c r="H24" s="11" t="s">
        <v>19</v>
      </c>
      <c r="I24" s="15">
        <v>3869.8</v>
      </c>
      <c r="J24" s="119">
        <v>3709.25</v>
      </c>
      <c r="K24" s="16">
        <f t="shared" si="0"/>
        <v>160.55000000000018</v>
      </c>
      <c r="L24" s="7">
        <f t="shared" si="1"/>
        <v>4.148793219287823</v>
      </c>
      <c r="M24" s="17"/>
      <c r="N24" s="18">
        <v>500</v>
      </c>
      <c r="O24" s="19"/>
      <c r="R24">
        <f t="shared" si="2"/>
        <v>5900</v>
      </c>
      <c r="S24">
        <f t="shared" si="3"/>
        <v>22831820</v>
      </c>
      <c r="AI24" t="s">
        <v>103</v>
      </c>
      <c r="AJ24">
        <v>5273</v>
      </c>
    </row>
    <row r="25" spans="1:36" ht="15.75" x14ac:dyDescent="0.25">
      <c r="A25" s="11"/>
      <c r="B25" s="12" t="s">
        <v>26</v>
      </c>
      <c r="C25" s="13" t="s">
        <v>58</v>
      </c>
      <c r="D25" s="14" t="s">
        <v>59</v>
      </c>
      <c r="E25" s="15">
        <v>151001483</v>
      </c>
      <c r="F25" s="11" t="s">
        <v>55</v>
      </c>
      <c r="G25" s="15" t="s">
        <v>36</v>
      </c>
      <c r="H25" s="11" t="s">
        <v>19</v>
      </c>
      <c r="I25" s="15">
        <v>4102.6000000000004</v>
      </c>
      <c r="J25" s="119">
        <v>4094.2</v>
      </c>
      <c r="K25" s="16">
        <f t="shared" si="0"/>
        <v>8.4000000000005457</v>
      </c>
      <c r="L25" s="7">
        <f t="shared" si="1"/>
        <v>0.20474820845318931</v>
      </c>
      <c r="M25" s="17"/>
      <c r="N25" s="18">
        <v>660</v>
      </c>
      <c r="O25" s="19"/>
      <c r="R25">
        <f t="shared" si="2"/>
        <v>4245</v>
      </c>
      <c r="S25">
        <f t="shared" si="3"/>
        <v>17415537</v>
      </c>
      <c r="AI25" t="s">
        <v>124</v>
      </c>
      <c r="AJ25">
        <v>4031</v>
      </c>
    </row>
    <row r="26" spans="1:36" ht="15.75" x14ac:dyDescent="0.25">
      <c r="A26" s="11"/>
      <c r="B26" s="12" t="s">
        <v>26</v>
      </c>
      <c r="C26" s="13" t="s">
        <v>60</v>
      </c>
      <c r="D26" s="14" t="s">
        <v>59</v>
      </c>
      <c r="E26" s="15">
        <v>151001484</v>
      </c>
      <c r="F26" s="11" t="s">
        <v>55</v>
      </c>
      <c r="G26" s="15" t="s">
        <v>36</v>
      </c>
      <c r="H26" s="11" t="s">
        <v>19</v>
      </c>
      <c r="I26" s="15">
        <v>3916.6</v>
      </c>
      <c r="J26" s="119">
        <v>3885.25</v>
      </c>
      <c r="K26" s="16">
        <f t="shared" si="0"/>
        <v>31.349999999999909</v>
      </c>
      <c r="L26" s="7">
        <f t="shared" si="1"/>
        <v>0.80043915641117069</v>
      </c>
      <c r="M26" s="17"/>
      <c r="N26" s="18">
        <v>660</v>
      </c>
      <c r="O26" s="19"/>
      <c r="R26">
        <f t="shared" si="2"/>
        <v>4245</v>
      </c>
      <c r="S26">
        <f t="shared" si="3"/>
        <v>16625967</v>
      </c>
      <c r="AI26" t="s">
        <v>143</v>
      </c>
      <c r="AJ26">
        <v>5004</v>
      </c>
    </row>
    <row r="27" spans="1:36" ht="15.75" x14ac:dyDescent="0.25">
      <c r="A27" s="11"/>
      <c r="B27" s="12" t="s">
        <v>26</v>
      </c>
      <c r="C27" s="13" t="s">
        <v>61</v>
      </c>
      <c r="D27" s="14" t="s">
        <v>59</v>
      </c>
      <c r="E27" s="15">
        <v>162004623</v>
      </c>
      <c r="F27" s="11" t="s">
        <v>55</v>
      </c>
      <c r="G27" s="15" t="s">
        <v>39</v>
      </c>
      <c r="H27" s="11" t="s">
        <v>19</v>
      </c>
      <c r="I27" s="15">
        <v>4020.39</v>
      </c>
      <c r="J27" s="119">
        <v>3894.55</v>
      </c>
      <c r="K27" s="16">
        <f t="shared" si="0"/>
        <v>125.83999999999969</v>
      </c>
      <c r="L27" s="7">
        <f t="shared" si="1"/>
        <v>3.1300445976634035</v>
      </c>
      <c r="M27" s="17"/>
      <c r="N27" s="18">
        <v>500</v>
      </c>
      <c r="O27" s="19"/>
      <c r="R27">
        <f t="shared" si="2"/>
        <v>3800</v>
      </c>
      <c r="S27">
        <f t="shared" si="3"/>
        <v>15277482</v>
      </c>
      <c r="AI27" t="s">
        <v>111</v>
      </c>
      <c r="AJ27">
        <v>4703</v>
      </c>
    </row>
    <row r="28" spans="1:36" ht="15.75" x14ac:dyDescent="0.25">
      <c r="A28" s="11"/>
      <c r="B28" s="12" t="s">
        <v>26</v>
      </c>
      <c r="C28" s="13" t="s">
        <v>62</v>
      </c>
      <c r="D28" s="14" t="s">
        <v>59</v>
      </c>
      <c r="E28" s="15">
        <v>162004624</v>
      </c>
      <c r="F28" s="11" t="s">
        <v>55</v>
      </c>
      <c r="G28" s="15" t="s">
        <v>39</v>
      </c>
      <c r="H28" s="11" t="s">
        <v>19</v>
      </c>
      <c r="I28" s="15">
        <v>3943.24</v>
      </c>
      <c r="J28" s="119">
        <v>3863.15</v>
      </c>
      <c r="K28" s="16">
        <f t="shared" si="0"/>
        <v>80.089999999999691</v>
      </c>
      <c r="L28" s="7">
        <f t="shared" si="1"/>
        <v>2.031070896014437</v>
      </c>
      <c r="M28" s="17"/>
      <c r="N28" s="18">
        <v>500</v>
      </c>
      <c r="O28" s="19"/>
      <c r="R28">
        <f t="shared" si="2"/>
        <v>3800</v>
      </c>
      <c r="S28">
        <f t="shared" si="3"/>
        <v>14984312</v>
      </c>
      <c r="AI28" t="s">
        <v>28</v>
      </c>
      <c r="AJ28">
        <v>4314</v>
      </c>
    </row>
    <row r="29" spans="1:36" ht="15.75" x14ac:dyDescent="0.25">
      <c r="A29" s="11"/>
      <c r="B29" s="12" t="s">
        <v>26</v>
      </c>
      <c r="C29" s="13" t="s">
        <v>63</v>
      </c>
      <c r="D29" s="14" t="s">
        <v>59</v>
      </c>
      <c r="E29" s="15">
        <v>161016525</v>
      </c>
      <c r="F29" s="11" t="s">
        <v>55</v>
      </c>
      <c r="G29" s="15" t="s">
        <v>36</v>
      </c>
      <c r="H29" s="11" t="s">
        <v>19</v>
      </c>
      <c r="I29" s="15">
        <v>4099.05</v>
      </c>
      <c r="J29" s="119">
        <v>4066.3</v>
      </c>
      <c r="K29" s="16">
        <f t="shared" si="0"/>
        <v>32.75</v>
      </c>
      <c r="L29" s="7">
        <f t="shared" si="1"/>
        <v>0.7989656139837279</v>
      </c>
      <c r="M29" s="17"/>
      <c r="N29" s="18">
        <v>660</v>
      </c>
      <c r="O29" s="19"/>
      <c r="R29">
        <f t="shared" si="2"/>
        <v>4245</v>
      </c>
      <c r="S29">
        <f t="shared" si="3"/>
        <v>17400467.25</v>
      </c>
      <c r="AI29" t="s">
        <v>18</v>
      </c>
      <c r="AJ29">
        <v>6122</v>
      </c>
    </row>
    <row r="30" spans="1:36" ht="15.75" x14ac:dyDescent="0.25">
      <c r="A30" s="11"/>
      <c r="B30" s="12" t="s">
        <v>26</v>
      </c>
      <c r="C30" s="13" t="s">
        <v>64</v>
      </c>
      <c r="D30" s="14" t="s">
        <v>65</v>
      </c>
      <c r="E30" s="15">
        <v>162004626</v>
      </c>
      <c r="F30" s="11" t="s">
        <v>59</v>
      </c>
      <c r="G30" s="15" t="s">
        <v>39</v>
      </c>
      <c r="H30" s="11" t="s">
        <v>19</v>
      </c>
      <c r="I30" s="15">
        <v>3961.8</v>
      </c>
      <c r="J30" s="119">
        <v>3930.1</v>
      </c>
      <c r="K30" s="16">
        <f t="shared" si="0"/>
        <v>31.700000000000273</v>
      </c>
      <c r="L30" s="7">
        <f t="shared" si="1"/>
        <v>0.80014134989147034</v>
      </c>
      <c r="M30" s="17"/>
      <c r="N30" s="18">
        <v>500</v>
      </c>
      <c r="O30" s="19"/>
      <c r="R30">
        <f t="shared" si="2"/>
        <v>3800</v>
      </c>
      <c r="S30">
        <f t="shared" si="3"/>
        <v>15054840</v>
      </c>
      <c r="AI30" t="s">
        <v>120</v>
      </c>
      <c r="AJ30">
        <v>4413</v>
      </c>
    </row>
    <row r="31" spans="1:36" ht="15.75" x14ac:dyDescent="0.25">
      <c r="A31" s="11"/>
      <c r="B31" s="12" t="s">
        <v>26</v>
      </c>
      <c r="C31" s="13" t="s">
        <v>66</v>
      </c>
      <c r="D31" s="14" t="s">
        <v>65</v>
      </c>
      <c r="E31" s="15">
        <v>162000595</v>
      </c>
      <c r="F31" s="11" t="s">
        <v>59</v>
      </c>
      <c r="G31" s="15" t="s">
        <v>51</v>
      </c>
      <c r="H31" s="11" t="s">
        <v>19</v>
      </c>
      <c r="I31" s="15">
        <v>4222.95</v>
      </c>
      <c r="J31" s="119">
        <v>4087.85</v>
      </c>
      <c r="K31" s="16">
        <f t="shared" si="0"/>
        <v>135.09999999999991</v>
      </c>
      <c r="L31" s="7">
        <f t="shared" si="1"/>
        <v>3.1991854035685932</v>
      </c>
      <c r="M31" s="17"/>
      <c r="N31" s="18">
        <v>660</v>
      </c>
      <c r="O31" s="19"/>
      <c r="R31">
        <f t="shared" si="2"/>
        <v>4313</v>
      </c>
      <c r="S31">
        <f t="shared" si="3"/>
        <v>18213583.349999998</v>
      </c>
      <c r="AI31" t="s">
        <v>159</v>
      </c>
      <c r="AJ31">
        <v>4560</v>
      </c>
    </row>
    <row r="32" spans="1:36" ht="15.75" x14ac:dyDescent="0.25">
      <c r="A32" s="11"/>
      <c r="B32" s="12" t="s">
        <v>26</v>
      </c>
      <c r="C32" s="13" t="s">
        <v>67</v>
      </c>
      <c r="D32" s="14" t="s">
        <v>65</v>
      </c>
      <c r="E32" s="15">
        <v>151001485</v>
      </c>
      <c r="F32" s="11" t="s">
        <v>59</v>
      </c>
      <c r="G32" s="15" t="s">
        <v>36</v>
      </c>
      <c r="H32" s="11" t="s">
        <v>19</v>
      </c>
      <c r="I32" s="15">
        <v>4032</v>
      </c>
      <c r="J32" s="119">
        <v>3935.65</v>
      </c>
      <c r="K32" s="16">
        <f t="shared" si="0"/>
        <v>96.349999999999909</v>
      </c>
      <c r="L32" s="7">
        <f t="shared" si="1"/>
        <v>2.3896329365079341</v>
      </c>
      <c r="M32" s="17"/>
      <c r="N32" s="18">
        <v>500</v>
      </c>
      <c r="O32" s="19"/>
      <c r="R32">
        <f t="shared" si="2"/>
        <v>4245</v>
      </c>
      <c r="S32">
        <f t="shared" si="3"/>
        <v>17115840</v>
      </c>
      <c r="AI32" t="s">
        <v>164</v>
      </c>
      <c r="AJ32">
        <v>4188</v>
      </c>
    </row>
    <row r="33" spans="1:36" ht="15.75" x14ac:dyDescent="0.25">
      <c r="A33" s="11"/>
      <c r="B33" s="12" t="s">
        <v>26</v>
      </c>
      <c r="C33" s="13" t="s">
        <v>68</v>
      </c>
      <c r="D33" s="14" t="s">
        <v>65</v>
      </c>
      <c r="E33" s="15">
        <v>161016526</v>
      </c>
      <c r="F33" s="11" t="s">
        <v>65</v>
      </c>
      <c r="G33" s="15" t="s">
        <v>36</v>
      </c>
      <c r="H33" s="11" t="s">
        <v>19</v>
      </c>
      <c r="I33" s="15">
        <v>4061.05</v>
      </c>
      <c r="J33" s="119">
        <v>4028.6</v>
      </c>
      <c r="K33" s="16">
        <f t="shared" si="0"/>
        <v>32.450000000000273</v>
      </c>
      <c r="L33" s="7">
        <f t="shared" si="1"/>
        <v>0.7990544317356415</v>
      </c>
      <c r="M33" s="17"/>
      <c r="N33" s="18">
        <v>660</v>
      </c>
      <c r="O33" s="19"/>
      <c r="R33">
        <f t="shared" si="2"/>
        <v>4245</v>
      </c>
      <c r="S33">
        <f t="shared" si="3"/>
        <v>17239157.25</v>
      </c>
      <c r="AI33" t="s">
        <v>57</v>
      </c>
      <c r="AJ33">
        <v>6000</v>
      </c>
    </row>
    <row r="34" spans="1:36" ht="15.75" x14ac:dyDescent="0.25">
      <c r="A34" s="11"/>
      <c r="B34" s="12" t="s">
        <v>26</v>
      </c>
      <c r="C34" s="13" t="s">
        <v>69</v>
      </c>
      <c r="D34" s="14" t="s">
        <v>65</v>
      </c>
      <c r="E34" s="15">
        <v>162004628</v>
      </c>
      <c r="F34" s="11" t="s">
        <v>65</v>
      </c>
      <c r="G34" s="15" t="s">
        <v>39</v>
      </c>
      <c r="H34" s="11" t="s">
        <v>19</v>
      </c>
      <c r="I34" s="15">
        <v>3862.65</v>
      </c>
      <c r="J34" s="119">
        <v>3831.8</v>
      </c>
      <c r="K34" s="16">
        <f t="shared" si="0"/>
        <v>30.849999999999909</v>
      </c>
      <c r="L34" s="7">
        <f t="shared" si="1"/>
        <v>0.79867448513326111</v>
      </c>
      <c r="M34" s="17"/>
      <c r="N34" s="18">
        <v>500</v>
      </c>
      <c r="O34" s="19"/>
      <c r="R34">
        <f t="shared" si="2"/>
        <v>3800</v>
      </c>
      <c r="S34">
        <f t="shared" si="3"/>
        <v>14678070</v>
      </c>
    </row>
    <row r="35" spans="1:36" ht="15.75" x14ac:dyDescent="0.25">
      <c r="A35" s="11"/>
      <c r="B35" s="12" t="s">
        <v>26</v>
      </c>
      <c r="C35" s="13" t="s">
        <v>70</v>
      </c>
      <c r="D35" s="14" t="s">
        <v>71</v>
      </c>
      <c r="E35" s="15">
        <v>162004629</v>
      </c>
      <c r="F35" s="11" t="s">
        <v>65</v>
      </c>
      <c r="G35" s="15" t="s">
        <v>39</v>
      </c>
      <c r="H35" s="11" t="s">
        <v>19</v>
      </c>
      <c r="I35" s="15">
        <v>3860.92</v>
      </c>
      <c r="J35" s="119">
        <v>3830.05</v>
      </c>
      <c r="K35" s="16">
        <f t="shared" si="0"/>
        <v>30.869999999999891</v>
      </c>
      <c r="L35" s="7">
        <f t="shared" si="1"/>
        <v>0.7995503662339517</v>
      </c>
      <c r="M35" s="17"/>
      <c r="N35" s="18">
        <v>660</v>
      </c>
      <c r="O35" s="19"/>
      <c r="R35">
        <f t="shared" si="2"/>
        <v>3800</v>
      </c>
      <c r="S35">
        <f t="shared" si="3"/>
        <v>14671496</v>
      </c>
    </row>
    <row r="36" spans="1:36" ht="15.75" x14ac:dyDescent="0.25">
      <c r="A36" s="11"/>
      <c r="B36" s="12" t="s">
        <v>26</v>
      </c>
      <c r="C36" s="13" t="s">
        <v>72</v>
      </c>
      <c r="D36" s="14" t="s">
        <v>71</v>
      </c>
      <c r="E36" s="15">
        <v>162004631</v>
      </c>
      <c r="F36" s="11" t="s">
        <v>65</v>
      </c>
      <c r="G36" s="15" t="s">
        <v>39</v>
      </c>
      <c r="H36" s="11" t="s">
        <v>19</v>
      </c>
      <c r="I36" s="15">
        <v>3934.42</v>
      </c>
      <c r="J36" s="119">
        <v>3902.9</v>
      </c>
      <c r="K36" s="16">
        <f t="shared" si="0"/>
        <v>31.519999999999982</v>
      </c>
      <c r="L36" s="7">
        <f t="shared" si="1"/>
        <v>0.80113460179645235</v>
      </c>
      <c r="M36" s="17"/>
      <c r="N36" s="18">
        <v>500</v>
      </c>
      <c r="O36" s="19"/>
      <c r="R36">
        <f t="shared" si="2"/>
        <v>3800</v>
      </c>
      <c r="S36">
        <f t="shared" si="3"/>
        <v>14950796</v>
      </c>
    </row>
    <row r="37" spans="1:36" ht="15.75" x14ac:dyDescent="0.25">
      <c r="A37" s="11"/>
      <c r="B37" s="12" t="s">
        <v>26</v>
      </c>
      <c r="C37" s="13" t="s">
        <v>73</v>
      </c>
      <c r="D37" s="14" t="s">
        <v>74</v>
      </c>
      <c r="E37" s="15">
        <v>151001487</v>
      </c>
      <c r="F37" s="11" t="s">
        <v>71</v>
      </c>
      <c r="G37" s="15" t="s">
        <v>36</v>
      </c>
      <c r="H37" s="11" t="s">
        <v>19</v>
      </c>
      <c r="I37" s="15">
        <v>4029.29</v>
      </c>
      <c r="J37" s="15">
        <v>4010.11</v>
      </c>
      <c r="K37" s="16">
        <f t="shared" si="0"/>
        <v>19.179999999999836</v>
      </c>
      <c r="L37" s="7">
        <f t="shared" si="1"/>
        <v>0.47601438466826251</v>
      </c>
      <c r="M37" s="17"/>
      <c r="N37" s="18">
        <v>660</v>
      </c>
      <c r="O37" s="19"/>
      <c r="R37">
        <f t="shared" si="2"/>
        <v>4245</v>
      </c>
      <c r="S37">
        <f t="shared" si="3"/>
        <v>17104336.050000001</v>
      </c>
    </row>
    <row r="38" spans="1:36" ht="16.5" thickBot="1" x14ac:dyDescent="0.3">
      <c r="A38" s="11"/>
      <c r="B38" s="12" t="s">
        <v>26</v>
      </c>
      <c r="C38" s="13" t="s">
        <v>75</v>
      </c>
      <c r="D38" s="14" t="s">
        <v>74</v>
      </c>
      <c r="E38" s="15">
        <v>162004633</v>
      </c>
      <c r="F38" s="11" t="s">
        <v>71</v>
      </c>
      <c r="G38" s="15" t="s">
        <v>39</v>
      </c>
      <c r="H38" s="11" t="s">
        <v>19</v>
      </c>
      <c r="I38" s="15">
        <v>4020.1</v>
      </c>
      <c r="J38" s="15">
        <v>3988.15</v>
      </c>
      <c r="K38" s="16">
        <f t="shared" si="0"/>
        <v>31.949999999999818</v>
      </c>
      <c r="L38" s="7">
        <f t="shared" si="1"/>
        <v>0.79475634934453909</v>
      </c>
      <c r="M38" s="17"/>
      <c r="N38" s="18">
        <v>660</v>
      </c>
      <c r="O38" s="19"/>
      <c r="R38">
        <f t="shared" si="2"/>
        <v>3800</v>
      </c>
      <c r="S38">
        <f t="shared" si="3"/>
        <v>15276380</v>
      </c>
    </row>
    <row r="39" spans="1:36" ht="15.75" x14ac:dyDescent="0.25">
      <c r="A39" s="20"/>
      <c r="B39" s="21" t="s">
        <v>14</v>
      </c>
      <c r="C39" s="22" t="s">
        <v>76</v>
      </c>
      <c r="D39" s="23" t="s">
        <v>74</v>
      </c>
      <c r="E39" s="24">
        <v>161000104</v>
      </c>
      <c r="F39" s="21" t="s">
        <v>47</v>
      </c>
      <c r="G39" s="24" t="s">
        <v>77</v>
      </c>
      <c r="H39" s="21" t="s">
        <v>78</v>
      </c>
      <c r="I39" s="25">
        <v>4177.13</v>
      </c>
      <c r="J39" s="26">
        <v>3576.74</v>
      </c>
      <c r="K39" s="27">
        <f t="shared" si="0"/>
        <v>600.39000000000033</v>
      </c>
      <c r="L39" s="28">
        <f t="shared" si="1"/>
        <v>14.373265854785469</v>
      </c>
      <c r="M39" s="29"/>
      <c r="N39" s="18">
        <v>500</v>
      </c>
      <c r="O39" s="30"/>
      <c r="R39">
        <f t="shared" si="2"/>
        <v>3977</v>
      </c>
      <c r="S39">
        <f t="shared" si="3"/>
        <v>16612446.01</v>
      </c>
    </row>
    <row r="40" spans="1:36" ht="16.5" thickBot="1" x14ac:dyDescent="0.3">
      <c r="A40" s="31"/>
      <c r="B40" s="32"/>
      <c r="C40" s="33"/>
      <c r="D40" s="34"/>
      <c r="E40" s="35">
        <v>162001669</v>
      </c>
      <c r="F40" s="36" t="s">
        <v>71</v>
      </c>
      <c r="G40" s="35" t="s">
        <v>79</v>
      </c>
      <c r="H40" s="36" t="s">
        <v>19</v>
      </c>
      <c r="I40" s="37"/>
      <c r="J40" s="38"/>
      <c r="K40" s="39">
        <f t="shared" si="0"/>
        <v>0</v>
      </c>
      <c r="L40" s="40"/>
      <c r="M40" s="41"/>
      <c r="N40" s="18">
        <v>500</v>
      </c>
      <c r="O40" s="42" t="s">
        <v>80</v>
      </c>
    </row>
    <row r="41" spans="1:36" s="55" customFormat="1" ht="15.75" x14ac:dyDescent="0.25">
      <c r="A41" s="93" t="s">
        <v>81</v>
      </c>
      <c r="B41" s="94" t="s">
        <v>14</v>
      </c>
      <c r="C41" s="95" t="s">
        <v>82</v>
      </c>
      <c r="D41" s="96" t="s">
        <v>74</v>
      </c>
      <c r="E41" s="97">
        <v>161006230</v>
      </c>
      <c r="F41" s="94" t="s">
        <v>59</v>
      </c>
      <c r="G41" s="97" t="s">
        <v>83</v>
      </c>
      <c r="H41" s="94" t="s">
        <v>78</v>
      </c>
      <c r="I41" s="98">
        <v>3811.78</v>
      </c>
      <c r="J41" s="99">
        <v>3651.75</v>
      </c>
      <c r="K41" s="99">
        <f t="shared" si="0"/>
        <v>160.0300000000002</v>
      </c>
      <c r="L41" s="100">
        <f>+K41/I41%</f>
        <v>4.1983010561994707</v>
      </c>
      <c r="M41" s="101"/>
      <c r="N41" s="54">
        <v>500</v>
      </c>
      <c r="O41" s="92" t="s">
        <v>84</v>
      </c>
      <c r="R41">
        <f>+VLOOKUP(G41,$AI$14:$AJ$33,2,)</f>
        <v>5384</v>
      </c>
      <c r="S41">
        <f t="shared" si="3"/>
        <v>20522623.52</v>
      </c>
    </row>
    <row r="42" spans="1:36" s="55" customFormat="1" ht="16.5" thickBot="1" x14ac:dyDescent="0.3">
      <c r="A42" s="102"/>
      <c r="B42" s="103"/>
      <c r="C42" s="104"/>
      <c r="D42" s="105"/>
      <c r="E42" s="106">
        <v>162001668</v>
      </c>
      <c r="F42" s="107" t="s">
        <v>71</v>
      </c>
      <c r="G42" s="106" t="s">
        <v>79</v>
      </c>
      <c r="H42" s="107" t="s">
        <v>19</v>
      </c>
      <c r="I42" s="108"/>
      <c r="J42" s="109"/>
      <c r="K42" s="109"/>
      <c r="L42" s="110"/>
      <c r="M42" s="111"/>
      <c r="N42" s="54">
        <v>500</v>
      </c>
      <c r="O42" s="112" t="s">
        <v>80</v>
      </c>
      <c r="R42"/>
      <c r="S42"/>
    </row>
    <row r="43" spans="1:36" ht="15.75" x14ac:dyDescent="0.25">
      <c r="A43" s="11"/>
      <c r="B43" s="12" t="s">
        <v>26</v>
      </c>
      <c r="C43" s="13" t="s">
        <v>85</v>
      </c>
      <c r="D43" s="14" t="s">
        <v>74</v>
      </c>
      <c r="E43" s="15">
        <v>162004634</v>
      </c>
      <c r="F43" s="11" t="s">
        <v>71</v>
      </c>
      <c r="G43" s="15" t="s">
        <v>39</v>
      </c>
      <c r="H43" s="11" t="s">
        <v>19</v>
      </c>
      <c r="I43" s="15">
        <v>3939.66</v>
      </c>
      <c r="J43" s="15">
        <v>3956.68</v>
      </c>
      <c r="K43" s="16">
        <f t="shared" si="0"/>
        <v>-17.019999999999982</v>
      </c>
      <c r="L43" s="7">
        <f t="shared" ref="L43:L55" si="4">+K43/I43%</f>
        <v>-0.43201697608423018</v>
      </c>
      <c r="M43" s="17"/>
      <c r="N43" s="18">
        <v>660</v>
      </c>
      <c r="O43" s="19"/>
      <c r="R43">
        <f>+VLOOKUP(G43,$AI$14:$AJ$33,2,)</f>
        <v>3800</v>
      </c>
      <c r="S43">
        <f t="shared" si="3"/>
        <v>14970708</v>
      </c>
    </row>
    <row r="44" spans="1:36" ht="15.75" x14ac:dyDescent="0.25">
      <c r="A44" s="11"/>
      <c r="B44" s="12" t="s">
        <v>26</v>
      </c>
      <c r="C44" s="13" t="s">
        <v>86</v>
      </c>
      <c r="D44" s="14" t="s">
        <v>87</v>
      </c>
      <c r="E44" s="15">
        <v>151001488</v>
      </c>
      <c r="F44" s="11" t="s">
        <v>74</v>
      </c>
      <c r="G44" s="15" t="s">
        <v>36</v>
      </c>
      <c r="H44" s="11" t="s">
        <v>19</v>
      </c>
      <c r="I44" s="15">
        <v>3881.37</v>
      </c>
      <c r="J44" s="15">
        <v>3850.34</v>
      </c>
      <c r="K44" s="16">
        <f t="shared" si="0"/>
        <v>31.029999999999745</v>
      </c>
      <c r="L44" s="7">
        <f t="shared" si="4"/>
        <v>0.79945998449000599</v>
      </c>
      <c r="M44" s="17"/>
      <c r="N44" s="18">
        <v>660</v>
      </c>
      <c r="O44" s="19"/>
      <c r="R44">
        <f>+VLOOKUP(G44,$AI$14:$AJ$33,2,)</f>
        <v>4245</v>
      </c>
      <c r="S44">
        <f t="shared" si="3"/>
        <v>16476415.65</v>
      </c>
    </row>
    <row r="45" spans="1:36" ht="15.75" x14ac:dyDescent="0.25">
      <c r="A45" s="11"/>
      <c r="B45" s="12" t="s">
        <v>26</v>
      </c>
      <c r="C45" s="13" t="s">
        <v>88</v>
      </c>
      <c r="D45" s="14" t="s">
        <v>87</v>
      </c>
      <c r="E45" s="15">
        <v>162004635</v>
      </c>
      <c r="F45" s="11" t="s">
        <v>74</v>
      </c>
      <c r="G45" s="15" t="s">
        <v>39</v>
      </c>
      <c r="H45" s="11" t="s">
        <v>19</v>
      </c>
      <c r="I45" s="15">
        <v>3791.32</v>
      </c>
      <c r="J45" s="15">
        <v>3760.9</v>
      </c>
      <c r="K45" s="16">
        <f t="shared" si="0"/>
        <v>30.420000000000073</v>
      </c>
      <c r="L45" s="7">
        <f t="shared" si="4"/>
        <v>0.80235907282951768</v>
      </c>
      <c r="M45" s="17"/>
      <c r="N45" s="18">
        <v>500</v>
      </c>
      <c r="O45" s="19"/>
      <c r="R45">
        <f>+VLOOKUP(G45,$AI$14:$AJ$33,2,)</f>
        <v>3800</v>
      </c>
      <c r="S45">
        <f t="shared" si="3"/>
        <v>14407016</v>
      </c>
    </row>
    <row r="46" spans="1:36" ht="15.75" x14ac:dyDescent="0.25">
      <c r="A46" s="11"/>
      <c r="B46" s="12" t="s">
        <v>26</v>
      </c>
      <c r="C46" s="13" t="s">
        <v>89</v>
      </c>
      <c r="D46" s="14" t="s">
        <v>87</v>
      </c>
      <c r="E46" s="15">
        <v>161016528</v>
      </c>
      <c r="F46" s="11" t="s">
        <v>87</v>
      </c>
      <c r="G46" s="15" t="s">
        <v>36</v>
      </c>
      <c r="H46" s="11" t="s">
        <v>19</v>
      </c>
      <c r="I46" s="15">
        <v>4185.7</v>
      </c>
      <c r="J46" s="15">
        <v>4044.72</v>
      </c>
      <c r="K46" s="16">
        <f t="shared" si="0"/>
        <v>140.98000000000002</v>
      </c>
      <c r="L46" s="7">
        <f t="shared" si="4"/>
        <v>3.3681343622333189</v>
      </c>
      <c r="M46" s="17"/>
      <c r="N46" s="18">
        <v>660</v>
      </c>
      <c r="O46" s="19"/>
      <c r="R46">
        <f>+VLOOKUP(G46,$AI$14:$AJ$33,2,)</f>
        <v>4245</v>
      </c>
      <c r="S46">
        <f t="shared" si="3"/>
        <v>17768296.5</v>
      </c>
    </row>
    <row r="47" spans="1:36" ht="16.5" thickBot="1" x14ac:dyDescent="0.3">
      <c r="A47" s="56"/>
      <c r="B47" s="57" t="s">
        <v>26</v>
      </c>
      <c r="C47" s="58" t="s">
        <v>90</v>
      </c>
      <c r="D47" s="59" t="s">
        <v>91</v>
      </c>
      <c r="E47" s="60">
        <v>162004637</v>
      </c>
      <c r="F47" s="56" t="s">
        <v>87</v>
      </c>
      <c r="G47" s="60" t="s">
        <v>39</v>
      </c>
      <c r="H47" s="56" t="s">
        <v>19</v>
      </c>
      <c r="I47" s="60">
        <v>3725.84</v>
      </c>
      <c r="J47" s="60">
        <v>3706.27</v>
      </c>
      <c r="K47" s="61">
        <f t="shared" si="0"/>
        <v>19.570000000000164</v>
      </c>
      <c r="L47" s="62">
        <f t="shared" si="4"/>
        <v>0.52525068172546763</v>
      </c>
      <c r="M47" s="63"/>
      <c r="N47" s="64">
        <v>660</v>
      </c>
      <c r="O47" s="65"/>
      <c r="R47">
        <f>+VLOOKUP(G47,$AI$14:$AJ$33,2,)</f>
        <v>3800</v>
      </c>
      <c r="S47">
        <f t="shared" si="3"/>
        <v>14158192</v>
      </c>
    </row>
    <row r="48" spans="1:36" ht="15.75" x14ac:dyDescent="0.25">
      <c r="A48" s="73"/>
      <c r="B48" s="74" t="s">
        <v>92</v>
      </c>
      <c r="C48" s="75" t="s">
        <v>93</v>
      </c>
      <c r="D48" s="76" t="s">
        <v>91</v>
      </c>
      <c r="E48" s="77" t="s">
        <v>93</v>
      </c>
      <c r="F48" s="74" t="s">
        <v>91</v>
      </c>
      <c r="G48" s="77"/>
      <c r="H48" s="74"/>
      <c r="I48" s="77"/>
      <c r="J48" s="77"/>
      <c r="K48" s="78"/>
      <c r="L48" s="79"/>
      <c r="M48" s="80"/>
      <c r="N48" s="77">
        <v>500</v>
      </c>
      <c r="O48" s="91" t="s">
        <v>94</v>
      </c>
    </row>
    <row r="49" spans="1:19" s="55" customFormat="1" ht="16.5" thickBot="1" x14ac:dyDescent="0.3">
      <c r="A49" s="81"/>
      <c r="B49" s="82" t="s">
        <v>26</v>
      </c>
      <c r="C49" s="83" t="s">
        <v>191</v>
      </c>
      <c r="D49" s="84" t="s">
        <v>192</v>
      </c>
      <c r="E49" s="85">
        <v>151000179</v>
      </c>
      <c r="F49" s="86" t="s">
        <v>190</v>
      </c>
      <c r="G49" s="85" t="s">
        <v>143</v>
      </c>
      <c r="H49" s="86" t="s">
        <v>19</v>
      </c>
      <c r="I49" s="113">
        <v>71</v>
      </c>
      <c r="J49" s="85">
        <v>62.45</v>
      </c>
      <c r="K49" s="87">
        <f t="shared" si="0"/>
        <v>8.5499999999999972</v>
      </c>
      <c r="L49" s="88">
        <f t="shared" ref="L49" si="5">+K49/I49%</f>
        <v>12.042253521126757</v>
      </c>
      <c r="M49" s="89"/>
      <c r="N49" s="85">
        <v>500</v>
      </c>
      <c r="O49" s="90"/>
      <c r="R49">
        <f t="shared" ref="R49:R55" si="6">+VLOOKUP(G49,$AI$14:$AJ$33,2,)</f>
        <v>5004</v>
      </c>
      <c r="S49">
        <f t="shared" si="3"/>
        <v>355284</v>
      </c>
    </row>
    <row r="50" spans="1:19" ht="15.75" x14ac:dyDescent="0.25">
      <c r="A50" s="12"/>
      <c r="B50" s="12" t="s">
        <v>26</v>
      </c>
      <c r="C50" s="66" t="s">
        <v>95</v>
      </c>
      <c r="D50" s="14" t="s">
        <v>91</v>
      </c>
      <c r="E50" s="67">
        <v>162004639</v>
      </c>
      <c r="F50" s="12" t="s">
        <v>87</v>
      </c>
      <c r="G50" s="67" t="s">
        <v>39</v>
      </c>
      <c r="H50" s="12" t="s">
        <v>19</v>
      </c>
      <c r="I50" s="67">
        <v>4060.96</v>
      </c>
      <c r="J50" s="67">
        <v>4089.82</v>
      </c>
      <c r="K50" s="68">
        <f t="shared" si="0"/>
        <v>-28.860000000000127</v>
      </c>
      <c r="L50" s="69">
        <f t="shared" si="4"/>
        <v>-0.71066939836886167</v>
      </c>
      <c r="M50" s="70"/>
      <c r="N50" s="71">
        <v>500</v>
      </c>
      <c r="O50" s="72"/>
      <c r="R50">
        <f t="shared" si="6"/>
        <v>3800</v>
      </c>
      <c r="S50">
        <f t="shared" si="3"/>
        <v>15431648</v>
      </c>
    </row>
    <row r="51" spans="1:19" ht="15.75" x14ac:dyDescent="0.25">
      <c r="A51" s="11"/>
      <c r="B51" s="12" t="s">
        <v>26</v>
      </c>
      <c r="C51" s="13" t="s">
        <v>96</v>
      </c>
      <c r="D51" s="14" t="s">
        <v>97</v>
      </c>
      <c r="E51" s="15">
        <v>162004641</v>
      </c>
      <c r="F51" s="11" t="s">
        <v>91</v>
      </c>
      <c r="G51" s="15" t="s">
        <v>39</v>
      </c>
      <c r="H51" s="11" t="s">
        <v>19</v>
      </c>
      <c r="I51" s="15">
        <v>4021.92</v>
      </c>
      <c r="J51" s="15">
        <v>4257.96</v>
      </c>
      <c r="K51" s="16">
        <f t="shared" si="0"/>
        <v>-236.03999999999996</v>
      </c>
      <c r="L51" s="7">
        <f t="shared" si="4"/>
        <v>-5.8688387635756047</v>
      </c>
      <c r="M51" s="17"/>
      <c r="N51" s="18">
        <v>500</v>
      </c>
      <c r="O51" s="19"/>
      <c r="R51">
        <f t="shared" si="6"/>
        <v>3800</v>
      </c>
      <c r="S51">
        <f t="shared" si="3"/>
        <v>15283296</v>
      </c>
    </row>
    <row r="52" spans="1:19" ht="15.75" x14ac:dyDescent="0.25">
      <c r="A52" s="11"/>
      <c r="B52" s="12" t="s">
        <v>26</v>
      </c>
      <c r="C52" s="13" t="s">
        <v>98</v>
      </c>
      <c r="D52" s="14" t="s">
        <v>97</v>
      </c>
      <c r="E52" s="15">
        <v>161016530</v>
      </c>
      <c r="F52" s="11" t="s">
        <v>91</v>
      </c>
      <c r="G52" s="15" t="s">
        <v>36</v>
      </c>
      <c r="H52" s="11" t="s">
        <v>19</v>
      </c>
      <c r="I52" s="15">
        <v>3960.32</v>
      </c>
      <c r="J52" s="15">
        <v>3928.61</v>
      </c>
      <c r="K52" s="16">
        <f t="shared" si="0"/>
        <v>31.710000000000036</v>
      </c>
      <c r="L52" s="7">
        <f t="shared" si="4"/>
        <v>0.8006928733031683</v>
      </c>
      <c r="M52" s="17"/>
      <c r="N52" s="18">
        <v>500</v>
      </c>
      <c r="O52" s="19"/>
      <c r="R52">
        <f t="shared" si="6"/>
        <v>4245</v>
      </c>
      <c r="S52">
        <f t="shared" si="3"/>
        <v>16811558.400000002</v>
      </c>
    </row>
    <row r="53" spans="1:19" ht="15.75" x14ac:dyDescent="0.25">
      <c r="A53" s="11"/>
      <c r="B53" s="12" t="s">
        <v>26</v>
      </c>
      <c r="C53" s="13" t="s">
        <v>99</v>
      </c>
      <c r="D53" s="14" t="s">
        <v>97</v>
      </c>
      <c r="E53" s="15">
        <v>162004643</v>
      </c>
      <c r="F53" s="11" t="s">
        <v>91</v>
      </c>
      <c r="G53" s="15" t="s">
        <v>39</v>
      </c>
      <c r="H53" s="11" t="s">
        <v>19</v>
      </c>
      <c r="I53" s="15">
        <v>3912.93</v>
      </c>
      <c r="J53" s="15">
        <v>3882.34</v>
      </c>
      <c r="K53" s="16">
        <f t="shared" si="0"/>
        <v>30.589999999999691</v>
      </c>
      <c r="L53" s="7">
        <f t="shared" si="4"/>
        <v>0.7817671156907916</v>
      </c>
      <c r="M53" s="17"/>
      <c r="N53" s="18">
        <v>660</v>
      </c>
      <c r="O53" s="19"/>
      <c r="R53">
        <f t="shared" si="6"/>
        <v>3800</v>
      </c>
      <c r="S53">
        <f t="shared" si="3"/>
        <v>14869134</v>
      </c>
    </row>
    <row r="54" spans="1:19" ht="16.5" thickBot="1" x14ac:dyDescent="0.3">
      <c r="A54" s="11"/>
      <c r="B54" s="12" t="s">
        <v>26</v>
      </c>
      <c r="C54" s="13" t="s">
        <v>100</v>
      </c>
      <c r="D54" s="14" t="s">
        <v>97</v>
      </c>
      <c r="E54" s="15">
        <v>151001493</v>
      </c>
      <c r="F54" s="11" t="s">
        <v>97</v>
      </c>
      <c r="G54" s="15" t="s">
        <v>36</v>
      </c>
      <c r="H54" s="11" t="s">
        <v>19</v>
      </c>
      <c r="I54" s="15">
        <v>4004.97</v>
      </c>
      <c r="J54" s="15">
        <v>4099.3500000000004</v>
      </c>
      <c r="K54" s="16">
        <f t="shared" si="0"/>
        <v>-94.380000000000564</v>
      </c>
      <c r="L54" s="7">
        <f t="shared" si="4"/>
        <v>-2.3565719593405334</v>
      </c>
      <c r="M54" s="17"/>
      <c r="N54" s="18">
        <v>660</v>
      </c>
      <c r="O54" s="19"/>
      <c r="R54">
        <f t="shared" si="6"/>
        <v>4245</v>
      </c>
      <c r="S54">
        <f t="shared" si="3"/>
        <v>17001097.649999999</v>
      </c>
    </row>
    <row r="55" spans="1:19" ht="15.75" x14ac:dyDescent="0.25">
      <c r="A55" s="20"/>
      <c r="B55" s="21" t="s">
        <v>14</v>
      </c>
      <c r="C55" s="22" t="s">
        <v>101</v>
      </c>
      <c r="D55" s="23" t="s">
        <v>102</v>
      </c>
      <c r="E55" s="24">
        <v>161000743</v>
      </c>
      <c r="F55" s="21" t="s">
        <v>74</v>
      </c>
      <c r="G55" s="24" t="s">
        <v>103</v>
      </c>
      <c r="H55" s="21" t="s">
        <v>78</v>
      </c>
      <c r="I55" s="25">
        <v>4153.84</v>
      </c>
      <c r="J55" s="26">
        <v>4134.8100000000004</v>
      </c>
      <c r="K55" s="27">
        <f t="shared" si="0"/>
        <v>19.029999999999745</v>
      </c>
      <c r="L55" s="28">
        <f t="shared" si="4"/>
        <v>0.45813030834119139</v>
      </c>
      <c r="M55" s="29"/>
      <c r="N55" s="18">
        <v>500</v>
      </c>
      <c r="O55" s="30"/>
      <c r="R55">
        <f t="shared" si="6"/>
        <v>5273</v>
      </c>
      <c r="S55">
        <f t="shared" si="3"/>
        <v>21903198.32</v>
      </c>
    </row>
    <row r="56" spans="1:19" ht="16.5" thickBot="1" x14ac:dyDescent="0.3">
      <c r="A56" s="31"/>
      <c r="B56" s="32"/>
      <c r="C56" s="33"/>
      <c r="D56" s="34"/>
      <c r="E56" s="35">
        <v>162001676</v>
      </c>
      <c r="F56" s="36" t="s">
        <v>91</v>
      </c>
      <c r="G56" s="35" t="s">
        <v>79</v>
      </c>
      <c r="H56" s="36" t="s">
        <v>19</v>
      </c>
      <c r="I56" s="37"/>
      <c r="J56" s="38"/>
      <c r="K56" s="39">
        <f t="shared" si="0"/>
        <v>0</v>
      </c>
      <c r="L56" s="40"/>
      <c r="M56" s="41"/>
      <c r="N56" s="18">
        <v>500</v>
      </c>
      <c r="O56" s="42" t="s">
        <v>80</v>
      </c>
    </row>
    <row r="57" spans="1:19" ht="15.75" x14ac:dyDescent="0.25">
      <c r="A57" s="11"/>
      <c r="B57" s="12" t="s">
        <v>26</v>
      </c>
      <c r="C57" s="13" t="s">
        <v>104</v>
      </c>
      <c r="D57" s="14" t="s">
        <v>102</v>
      </c>
      <c r="E57" s="15">
        <v>151001494</v>
      </c>
      <c r="F57" s="11" t="s">
        <v>97</v>
      </c>
      <c r="G57" s="15" t="s">
        <v>36</v>
      </c>
      <c r="H57" s="11" t="s">
        <v>19</v>
      </c>
      <c r="I57" s="15">
        <v>4054.77</v>
      </c>
      <c r="J57" s="15">
        <v>4022.36</v>
      </c>
      <c r="K57" s="16">
        <f t="shared" si="0"/>
        <v>32.409999999999854</v>
      </c>
      <c r="L57" s="7">
        <f t="shared" ref="L57:L62" si="7">+K57/I57%</f>
        <v>0.79930550931371824</v>
      </c>
      <c r="M57" s="17"/>
      <c r="N57" s="18">
        <v>660</v>
      </c>
      <c r="O57" s="19"/>
      <c r="R57">
        <f t="shared" ref="R57:R62" si="8">+VLOOKUP(G57,$AI$14:$AJ$33,2,)</f>
        <v>4245</v>
      </c>
      <c r="S57">
        <f t="shared" si="3"/>
        <v>17212498.649999999</v>
      </c>
    </row>
    <row r="58" spans="1:19" ht="15.75" x14ac:dyDescent="0.25">
      <c r="A58" s="11"/>
      <c r="B58" s="12" t="s">
        <v>26</v>
      </c>
      <c r="C58" s="13" t="s">
        <v>105</v>
      </c>
      <c r="D58" s="14" t="s">
        <v>102</v>
      </c>
      <c r="E58" s="15">
        <v>162004646</v>
      </c>
      <c r="F58" s="11" t="s">
        <v>97</v>
      </c>
      <c r="G58" s="15" t="s">
        <v>39</v>
      </c>
      <c r="H58" s="11" t="s">
        <v>19</v>
      </c>
      <c r="I58" s="15">
        <v>3979.4</v>
      </c>
      <c r="J58" s="15">
        <v>3997.17</v>
      </c>
      <c r="K58" s="16">
        <f t="shared" si="0"/>
        <v>-17.769999999999982</v>
      </c>
      <c r="L58" s="7">
        <f t="shared" si="7"/>
        <v>-0.44654973111524299</v>
      </c>
      <c r="M58" s="17"/>
      <c r="N58" s="18">
        <v>500</v>
      </c>
      <c r="O58" s="19"/>
      <c r="R58">
        <f t="shared" si="8"/>
        <v>3800</v>
      </c>
      <c r="S58">
        <f t="shared" si="3"/>
        <v>15121720</v>
      </c>
    </row>
    <row r="59" spans="1:19" ht="15.75" x14ac:dyDescent="0.25">
      <c r="A59" s="11"/>
      <c r="B59" s="12" t="s">
        <v>26</v>
      </c>
      <c r="C59" s="13" t="s">
        <v>106</v>
      </c>
      <c r="D59" s="14" t="s">
        <v>107</v>
      </c>
      <c r="E59" s="15">
        <v>162004645</v>
      </c>
      <c r="F59" s="11" t="s">
        <v>97</v>
      </c>
      <c r="G59" s="15" t="s">
        <v>39</v>
      </c>
      <c r="H59" s="11" t="s">
        <v>19</v>
      </c>
      <c r="I59" s="15">
        <v>3929.6</v>
      </c>
      <c r="J59" s="15">
        <v>3942.23</v>
      </c>
      <c r="K59" s="16">
        <f t="shared" si="0"/>
        <v>-12.630000000000109</v>
      </c>
      <c r="L59" s="7">
        <f t="shared" si="7"/>
        <v>-0.32140675895765752</v>
      </c>
      <c r="M59" s="17"/>
      <c r="N59" s="18">
        <v>660</v>
      </c>
      <c r="O59" s="19"/>
      <c r="R59">
        <f t="shared" si="8"/>
        <v>3800</v>
      </c>
      <c r="S59">
        <f t="shared" si="3"/>
        <v>14932480</v>
      </c>
    </row>
    <row r="60" spans="1:19" ht="15.75" x14ac:dyDescent="0.25">
      <c r="A60" s="11"/>
      <c r="B60" s="12" t="s">
        <v>26</v>
      </c>
      <c r="C60" s="13" t="s">
        <v>108</v>
      </c>
      <c r="D60" s="14" t="s">
        <v>107</v>
      </c>
      <c r="E60" s="15">
        <v>162004648</v>
      </c>
      <c r="F60" s="11" t="s">
        <v>102</v>
      </c>
      <c r="G60" s="15" t="s">
        <v>39</v>
      </c>
      <c r="H60" s="11" t="s">
        <v>19</v>
      </c>
      <c r="I60" s="15">
        <v>4086.2</v>
      </c>
      <c r="J60" s="15">
        <v>4144.04</v>
      </c>
      <c r="K60" s="16">
        <f t="shared" si="0"/>
        <v>-57.840000000000146</v>
      </c>
      <c r="L60" s="7">
        <f t="shared" si="7"/>
        <v>-1.4154960599089657</v>
      </c>
      <c r="M60" s="17"/>
      <c r="N60" s="18">
        <v>500</v>
      </c>
      <c r="O60" s="19"/>
      <c r="R60">
        <f t="shared" si="8"/>
        <v>3800</v>
      </c>
      <c r="S60">
        <f t="shared" si="3"/>
        <v>15527560</v>
      </c>
    </row>
    <row r="61" spans="1:19" ht="16.5" thickBot="1" x14ac:dyDescent="0.3">
      <c r="A61" s="11"/>
      <c r="B61" s="12" t="s">
        <v>26</v>
      </c>
      <c r="C61" s="13" t="s">
        <v>109</v>
      </c>
      <c r="D61" s="14" t="s">
        <v>107</v>
      </c>
      <c r="E61" s="15">
        <v>162004649</v>
      </c>
      <c r="F61" s="11" t="s">
        <v>102</v>
      </c>
      <c r="G61" s="15" t="s">
        <v>39</v>
      </c>
      <c r="H61" s="11" t="s">
        <v>19</v>
      </c>
      <c r="I61" s="15">
        <v>4045.6</v>
      </c>
      <c r="J61" s="15">
        <v>4020.16</v>
      </c>
      <c r="K61" s="16">
        <f t="shared" si="0"/>
        <v>25.440000000000055</v>
      </c>
      <c r="L61" s="7">
        <f t="shared" si="7"/>
        <v>0.6288313229187279</v>
      </c>
      <c r="M61" s="17"/>
      <c r="N61" s="18">
        <v>660</v>
      </c>
      <c r="O61" s="19"/>
      <c r="R61">
        <f t="shared" si="8"/>
        <v>3800</v>
      </c>
      <c r="S61">
        <f t="shared" si="3"/>
        <v>15373280</v>
      </c>
    </row>
    <row r="62" spans="1:19" ht="15.75" x14ac:dyDescent="0.25">
      <c r="A62" s="20"/>
      <c r="B62" s="21" t="s">
        <v>14</v>
      </c>
      <c r="C62" s="22" t="s">
        <v>110</v>
      </c>
      <c r="D62" s="23" t="s">
        <v>107</v>
      </c>
      <c r="E62" s="24">
        <v>162000992</v>
      </c>
      <c r="F62" s="21" t="s">
        <v>97</v>
      </c>
      <c r="G62" s="24" t="s">
        <v>111</v>
      </c>
      <c r="H62" s="21" t="s">
        <v>78</v>
      </c>
      <c r="I62" s="25">
        <v>4113.8599999999997</v>
      </c>
      <c r="J62" s="26">
        <v>4091.27</v>
      </c>
      <c r="K62" s="27">
        <f t="shared" si="0"/>
        <v>22.589999999999691</v>
      </c>
      <c r="L62" s="28">
        <f t="shared" si="7"/>
        <v>0.54911931859615282</v>
      </c>
      <c r="M62" s="29"/>
      <c r="N62" s="18">
        <v>500</v>
      </c>
      <c r="O62" s="30"/>
      <c r="R62">
        <f t="shared" si="8"/>
        <v>4703</v>
      </c>
      <c r="S62">
        <f t="shared" si="3"/>
        <v>19347483.579999998</v>
      </c>
    </row>
    <row r="63" spans="1:19" ht="16.5" thickBot="1" x14ac:dyDescent="0.3">
      <c r="A63" s="31"/>
      <c r="B63" s="32"/>
      <c r="C63" s="33"/>
      <c r="D63" s="34"/>
      <c r="E63" s="35">
        <v>162001683</v>
      </c>
      <c r="F63" s="36" t="s">
        <v>102</v>
      </c>
      <c r="G63" s="35" t="s">
        <v>79</v>
      </c>
      <c r="H63" s="36" t="s">
        <v>19</v>
      </c>
      <c r="I63" s="37"/>
      <c r="J63" s="38"/>
      <c r="K63" s="39">
        <f t="shared" si="0"/>
        <v>0</v>
      </c>
      <c r="L63" s="40"/>
      <c r="M63" s="41"/>
      <c r="N63" s="18">
        <v>500</v>
      </c>
      <c r="O63" s="42" t="s">
        <v>80</v>
      </c>
    </row>
    <row r="64" spans="1:19" ht="15.75" x14ac:dyDescent="0.25">
      <c r="A64" s="11"/>
      <c r="B64" s="12" t="s">
        <v>26</v>
      </c>
      <c r="C64" s="13" t="s">
        <v>112</v>
      </c>
      <c r="D64" s="14" t="s">
        <v>107</v>
      </c>
      <c r="E64" s="15">
        <v>161002934</v>
      </c>
      <c r="F64" s="11" t="s">
        <v>107</v>
      </c>
      <c r="G64" s="15" t="s">
        <v>53</v>
      </c>
      <c r="H64" s="11" t="s">
        <v>19</v>
      </c>
      <c r="I64" s="15">
        <v>3956.05</v>
      </c>
      <c r="J64" s="15">
        <v>3911.79</v>
      </c>
      <c r="K64" s="16">
        <f t="shared" si="0"/>
        <v>44.260000000000218</v>
      </c>
      <c r="L64" s="7">
        <f>+K64/I64%</f>
        <v>1.1187927351777711</v>
      </c>
      <c r="M64" s="17"/>
      <c r="N64" s="18">
        <v>660</v>
      </c>
      <c r="O64" s="19"/>
      <c r="R64">
        <f>+VLOOKUP(G64,$AI$14:$AJ$33,2,)</f>
        <v>4265</v>
      </c>
      <c r="S64">
        <f t="shared" si="3"/>
        <v>16872553.25</v>
      </c>
    </row>
    <row r="65" spans="1:19" s="55" customFormat="1" ht="15.75" x14ac:dyDescent="0.25">
      <c r="A65" s="123"/>
      <c r="B65" s="124" t="s">
        <v>26</v>
      </c>
      <c r="C65" s="125" t="s">
        <v>113</v>
      </c>
      <c r="D65" s="126" t="s">
        <v>114</v>
      </c>
      <c r="E65" s="54">
        <v>161006007</v>
      </c>
      <c r="F65" s="123" t="s">
        <v>102</v>
      </c>
      <c r="G65" s="54" t="s">
        <v>41</v>
      </c>
      <c r="H65" s="123" t="s">
        <v>19</v>
      </c>
      <c r="I65" s="54">
        <v>3950.49</v>
      </c>
      <c r="J65" s="54">
        <v>3847</v>
      </c>
      <c r="K65" s="127">
        <f t="shared" si="0"/>
        <v>103.48999999999978</v>
      </c>
      <c r="L65" s="128">
        <f>+K65/I65%</f>
        <v>2.6196750276547918</v>
      </c>
      <c r="M65" s="129"/>
      <c r="N65" s="54">
        <v>500</v>
      </c>
      <c r="O65" s="130" t="s">
        <v>115</v>
      </c>
      <c r="R65" s="55">
        <f>+VLOOKUP(G65,$AI$14:$AJ$33,2,)</f>
        <v>5500</v>
      </c>
      <c r="S65" s="55">
        <f t="shared" si="3"/>
        <v>21727695</v>
      </c>
    </row>
    <row r="66" spans="1:19" ht="16.5" thickBot="1" x14ac:dyDescent="0.3">
      <c r="A66" s="11"/>
      <c r="B66" s="50" t="s">
        <v>26</v>
      </c>
      <c r="C66" s="51" t="s">
        <v>116</v>
      </c>
      <c r="D66" s="52" t="s">
        <v>114</v>
      </c>
      <c r="E66" s="15">
        <v>151000290</v>
      </c>
      <c r="F66" s="11" t="s">
        <v>107</v>
      </c>
      <c r="G66" s="15" t="s">
        <v>57</v>
      </c>
      <c r="H66" s="11" t="s">
        <v>19</v>
      </c>
      <c r="I66" s="15">
        <v>4047.33</v>
      </c>
      <c r="J66" s="15">
        <v>3879.34</v>
      </c>
      <c r="K66" s="16">
        <f t="shared" si="0"/>
        <v>167.98999999999978</v>
      </c>
      <c r="L66" s="7">
        <f>+K66/I66%</f>
        <v>4.1506375808248839</v>
      </c>
      <c r="M66" s="17"/>
      <c r="N66" s="18">
        <v>500</v>
      </c>
      <c r="O66" s="19"/>
      <c r="R66">
        <f>+VLOOKUP(G66,$AI$14:$AJ$33,2,)</f>
        <v>5900</v>
      </c>
      <c r="S66">
        <f t="shared" si="3"/>
        <v>23879247</v>
      </c>
    </row>
    <row r="67" spans="1:19" ht="15.75" x14ac:dyDescent="0.25">
      <c r="A67" s="20" t="s">
        <v>81</v>
      </c>
      <c r="B67" s="21" t="s">
        <v>14</v>
      </c>
      <c r="C67" s="22" t="s">
        <v>117</v>
      </c>
      <c r="D67" s="23" t="s">
        <v>114</v>
      </c>
      <c r="E67" s="24">
        <v>161006245</v>
      </c>
      <c r="F67" s="21" t="s">
        <v>97</v>
      </c>
      <c r="G67" s="24" t="s">
        <v>83</v>
      </c>
      <c r="H67" s="21" t="s">
        <v>78</v>
      </c>
      <c r="I67" s="25">
        <v>3924.13</v>
      </c>
      <c r="J67" s="26">
        <v>3892.71</v>
      </c>
      <c r="K67" s="27">
        <f t="shared" si="0"/>
        <v>31.420000000000073</v>
      </c>
      <c r="L67" s="28">
        <f>+K67/I67%</f>
        <v>0.80068703126553076</v>
      </c>
      <c r="M67" s="29"/>
      <c r="N67" s="18">
        <v>500</v>
      </c>
      <c r="O67" s="30"/>
      <c r="R67">
        <f>+VLOOKUP(G67,$AI$14:$AJ$33,2,)</f>
        <v>5384</v>
      </c>
      <c r="S67">
        <f t="shared" si="3"/>
        <v>21127515.920000002</v>
      </c>
    </row>
    <row r="68" spans="1:19" ht="16.5" thickBot="1" x14ac:dyDescent="0.3">
      <c r="A68" s="31"/>
      <c r="B68" s="32"/>
      <c r="C68" s="33"/>
      <c r="D68" s="34"/>
      <c r="E68" s="35">
        <v>162001686</v>
      </c>
      <c r="F68" s="36" t="s">
        <v>107</v>
      </c>
      <c r="G68" s="35" t="s">
        <v>79</v>
      </c>
      <c r="H68" s="36" t="s">
        <v>19</v>
      </c>
      <c r="I68" s="37"/>
      <c r="J68" s="38">
        <v>0</v>
      </c>
      <c r="K68" s="39">
        <f t="shared" ref="K68:K122" si="9">+I68-J68</f>
        <v>0</v>
      </c>
      <c r="L68" s="40"/>
      <c r="M68" s="41"/>
      <c r="N68" s="18">
        <v>500</v>
      </c>
      <c r="O68" s="42" t="s">
        <v>80</v>
      </c>
    </row>
    <row r="69" spans="1:19" ht="15.75" x14ac:dyDescent="0.25">
      <c r="A69" s="20"/>
      <c r="B69" s="21" t="s">
        <v>14</v>
      </c>
      <c r="C69" s="22" t="s">
        <v>118</v>
      </c>
      <c r="D69" s="23" t="s">
        <v>119</v>
      </c>
      <c r="E69" s="24">
        <v>161002340</v>
      </c>
      <c r="F69" s="21" t="s">
        <v>97</v>
      </c>
      <c r="G69" s="24" t="s">
        <v>120</v>
      </c>
      <c r="H69" s="21" t="s">
        <v>78</v>
      </c>
      <c r="I69" s="25">
        <v>3516.8</v>
      </c>
      <c r="J69" s="26">
        <v>3419.09</v>
      </c>
      <c r="K69" s="27">
        <f t="shared" si="9"/>
        <v>97.710000000000036</v>
      </c>
      <c r="L69" s="28">
        <f>+K69/I69%</f>
        <v>2.7783780709736137</v>
      </c>
      <c r="M69" s="29"/>
      <c r="N69" s="18">
        <v>500</v>
      </c>
      <c r="O69" s="30"/>
      <c r="R69">
        <f>+VLOOKUP(G69,$AI$14:$AJ$33,2,)</f>
        <v>4413</v>
      </c>
      <c r="S69">
        <f t="shared" ref="S69:S122" si="10">+R69*I69</f>
        <v>15519638.4</v>
      </c>
    </row>
    <row r="70" spans="1:19" ht="16.5" thickBot="1" x14ac:dyDescent="0.3">
      <c r="A70" s="31"/>
      <c r="B70" s="32"/>
      <c r="C70" s="33"/>
      <c r="D70" s="34"/>
      <c r="E70" s="35">
        <v>162001685</v>
      </c>
      <c r="F70" s="36" t="s">
        <v>107</v>
      </c>
      <c r="G70" s="35" t="s">
        <v>79</v>
      </c>
      <c r="H70" s="36" t="s">
        <v>19</v>
      </c>
      <c r="I70" s="37"/>
      <c r="J70" s="38">
        <v>0</v>
      </c>
      <c r="K70" s="39">
        <f t="shared" si="9"/>
        <v>0</v>
      </c>
      <c r="L70" s="40"/>
      <c r="M70" s="41"/>
      <c r="N70" s="18">
        <v>500</v>
      </c>
      <c r="O70" s="42" t="s">
        <v>80</v>
      </c>
    </row>
    <row r="71" spans="1:19" ht="15.75" x14ac:dyDescent="0.25">
      <c r="A71" s="11"/>
      <c r="B71" s="12" t="s">
        <v>26</v>
      </c>
      <c r="C71" s="13" t="s">
        <v>121</v>
      </c>
      <c r="D71" s="14" t="s">
        <v>119</v>
      </c>
      <c r="E71" s="15">
        <v>162004651</v>
      </c>
      <c r="F71" s="11" t="s">
        <v>114</v>
      </c>
      <c r="G71" s="15" t="s">
        <v>39</v>
      </c>
      <c r="H71" s="11" t="s">
        <v>19</v>
      </c>
      <c r="I71" s="15">
        <v>3964.15</v>
      </c>
      <c r="J71" s="15">
        <v>3932.48</v>
      </c>
      <c r="K71" s="16">
        <f t="shared" si="9"/>
        <v>31.670000000000073</v>
      </c>
      <c r="L71" s="7">
        <f>+K71/I71%</f>
        <v>0.79891023296293207</v>
      </c>
      <c r="M71" s="17"/>
      <c r="N71" s="18">
        <v>660</v>
      </c>
      <c r="O71" s="19"/>
      <c r="R71">
        <f>+VLOOKUP(G71,$AI$14:$AJ$33,2,)</f>
        <v>3800</v>
      </c>
      <c r="S71">
        <f t="shared" si="10"/>
        <v>15063770</v>
      </c>
    </row>
    <row r="72" spans="1:19" ht="16.5" thickBot="1" x14ac:dyDescent="0.3">
      <c r="A72" s="11"/>
      <c r="B72" s="12" t="s">
        <v>26</v>
      </c>
      <c r="C72" s="13" t="s">
        <v>122</v>
      </c>
      <c r="D72" s="14" t="s">
        <v>119</v>
      </c>
      <c r="E72" s="15">
        <v>161016537</v>
      </c>
      <c r="F72" s="11" t="s">
        <v>114</v>
      </c>
      <c r="G72" s="15" t="s">
        <v>36</v>
      </c>
      <c r="H72" s="11" t="s">
        <v>19</v>
      </c>
      <c r="I72" s="15">
        <v>4035.3</v>
      </c>
      <c r="J72" s="15">
        <v>4003.01</v>
      </c>
      <c r="K72" s="16">
        <f t="shared" si="9"/>
        <v>32.289999999999964</v>
      </c>
      <c r="L72" s="7">
        <f>+K72/I72%</f>
        <v>0.8001883379178738</v>
      </c>
      <c r="M72" s="17"/>
      <c r="N72" s="18">
        <v>500</v>
      </c>
      <c r="O72" s="19"/>
      <c r="R72">
        <f>+VLOOKUP(G72,$AI$14:$AJ$33,2,)</f>
        <v>4245</v>
      </c>
      <c r="S72">
        <f t="shared" si="10"/>
        <v>17129848.5</v>
      </c>
    </row>
    <row r="73" spans="1:19" ht="15.75" x14ac:dyDescent="0.25">
      <c r="A73" s="20"/>
      <c r="B73" s="21" t="s">
        <v>14</v>
      </c>
      <c r="C73" s="22" t="s">
        <v>123</v>
      </c>
      <c r="D73" s="23" t="s">
        <v>119</v>
      </c>
      <c r="E73" s="24">
        <v>161003106</v>
      </c>
      <c r="F73" s="21" t="s">
        <v>102</v>
      </c>
      <c r="G73" s="24" t="s">
        <v>124</v>
      </c>
      <c r="H73" s="21" t="s">
        <v>78</v>
      </c>
      <c r="I73" s="25">
        <v>3742.2</v>
      </c>
      <c r="J73" s="26">
        <v>3664.76</v>
      </c>
      <c r="K73" s="27">
        <f t="shared" si="9"/>
        <v>77.4399999999996</v>
      </c>
      <c r="L73" s="28">
        <f>+K73/I73%</f>
        <v>2.0693709582598365</v>
      </c>
      <c r="M73" s="29"/>
      <c r="N73" s="18">
        <v>500</v>
      </c>
      <c r="O73" s="30"/>
      <c r="R73">
        <f>+VLOOKUP(G73,$AI$14:$AJ$33,2,)</f>
        <v>4031</v>
      </c>
      <c r="S73">
        <f t="shared" si="10"/>
        <v>15084808.199999999</v>
      </c>
    </row>
    <row r="74" spans="1:19" ht="16.5" thickBot="1" x14ac:dyDescent="0.3">
      <c r="A74" s="31"/>
      <c r="B74" s="32"/>
      <c r="C74" s="33"/>
      <c r="D74" s="34"/>
      <c r="E74" s="35">
        <v>162001688</v>
      </c>
      <c r="F74" s="36" t="s">
        <v>114</v>
      </c>
      <c r="G74" s="35" t="s">
        <v>79</v>
      </c>
      <c r="H74" s="36" t="s">
        <v>19</v>
      </c>
      <c r="I74" s="37"/>
      <c r="J74" s="38">
        <v>0</v>
      </c>
      <c r="K74" s="39">
        <f t="shared" si="9"/>
        <v>0</v>
      </c>
      <c r="L74" s="40"/>
      <c r="M74" s="41"/>
      <c r="N74" s="18">
        <v>500</v>
      </c>
      <c r="O74" s="42" t="s">
        <v>80</v>
      </c>
    </row>
    <row r="75" spans="1:19" ht="15.75" x14ac:dyDescent="0.25">
      <c r="A75" s="11"/>
      <c r="B75" s="12" t="s">
        <v>26</v>
      </c>
      <c r="C75" s="13" t="s">
        <v>125</v>
      </c>
      <c r="D75" s="14" t="s">
        <v>119</v>
      </c>
      <c r="E75" s="15">
        <v>142000232</v>
      </c>
      <c r="F75" s="11" t="s">
        <v>114</v>
      </c>
      <c r="G75" s="15" t="s">
        <v>51</v>
      </c>
      <c r="H75" s="11" t="s">
        <v>19</v>
      </c>
      <c r="I75" s="15">
        <v>4014.02</v>
      </c>
      <c r="J75" s="15">
        <v>3981.88</v>
      </c>
      <c r="K75" s="16">
        <f t="shared" si="9"/>
        <v>32.139999999999873</v>
      </c>
      <c r="L75" s="7">
        <f t="shared" ref="L75:L122" si="11">+K75/I75%</f>
        <v>0.80069356904050981</v>
      </c>
      <c r="M75" s="17"/>
      <c r="N75" s="18">
        <v>500</v>
      </c>
      <c r="O75" s="19"/>
      <c r="R75">
        <f t="shared" ref="R75:R100" si="12">+VLOOKUP(G75,$AI$14:$AJ$33,2,)</f>
        <v>4313</v>
      </c>
      <c r="S75">
        <f t="shared" si="10"/>
        <v>17312468.260000002</v>
      </c>
    </row>
    <row r="76" spans="1:19" ht="15.75" x14ac:dyDescent="0.25">
      <c r="A76" s="11"/>
      <c r="B76" s="12" t="s">
        <v>26</v>
      </c>
      <c r="C76" s="13" t="s">
        <v>126</v>
      </c>
      <c r="D76" s="14" t="s">
        <v>119</v>
      </c>
      <c r="E76" s="15">
        <v>162004654</v>
      </c>
      <c r="F76" s="11" t="s">
        <v>114</v>
      </c>
      <c r="G76" s="15" t="s">
        <v>39</v>
      </c>
      <c r="H76" s="11" t="s">
        <v>19</v>
      </c>
      <c r="I76" s="15">
        <v>4068.23</v>
      </c>
      <c r="J76" s="15">
        <v>4086.24</v>
      </c>
      <c r="K76" s="16">
        <f t="shared" si="9"/>
        <v>-18.009999999999764</v>
      </c>
      <c r="L76" s="7">
        <f t="shared" si="11"/>
        <v>-0.44269866747946318</v>
      </c>
      <c r="M76" s="17"/>
      <c r="N76" s="18">
        <v>660</v>
      </c>
      <c r="O76" s="19"/>
      <c r="R76">
        <f t="shared" si="12"/>
        <v>3800</v>
      </c>
      <c r="S76">
        <f t="shared" si="10"/>
        <v>15459274</v>
      </c>
    </row>
    <row r="77" spans="1:19" ht="15.75" x14ac:dyDescent="0.25">
      <c r="A77" s="11"/>
      <c r="B77" s="12" t="s">
        <v>26</v>
      </c>
      <c r="C77" s="13" t="s">
        <v>127</v>
      </c>
      <c r="D77" s="14" t="s">
        <v>128</v>
      </c>
      <c r="E77" s="15">
        <v>151000993</v>
      </c>
      <c r="F77" s="11" t="s">
        <v>119</v>
      </c>
      <c r="G77" s="15" t="s">
        <v>41</v>
      </c>
      <c r="H77" s="11" t="s">
        <v>19</v>
      </c>
      <c r="I77" s="15">
        <v>4086.86</v>
      </c>
      <c r="J77" s="15">
        <v>4476.38</v>
      </c>
      <c r="K77" s="16">
        <f t="shared" si="9"/>
        <v>-389.52</v>
      </c>
      <c r="L77" s="7">
        <f t="shared" si="11"/>
        <v>-9.5310336052617401</v>
      </c>
      <c r="M77" s="17"/>
      <c r="N77" s="18">
        <v>660</v>
      </c>
      <c r="O77" s="19"/>
      <c r="R77">
        <f t="shared" si="12"/>
        <v>5500</v>
      </c>
      <c r="S77">
        <f t="shared" si="10"/>
        <v>22477730</v>
      </c>
    </row>
    <row r="78" spans="1:19" ht="15.75" x14ac:dyDescent="0.25">
      <c r="A78" s="11"/>
      <c r="B78" s="12" t="s">
        <v>26</v>
      </c>
      <c r="C78" s="13" t="s">
        <v>129</v>
      </c>
      <c r="D78" s="14" t="s">
        <v>128</v>
      </c>
      <c r="E78" s="15">
        <v>162004655</v>
      </c>
      <c r="F78" s="11" t="s">
        <v>119</v>
      </c>
      <c r="G78" s="15" t="s">
        <v>39</v>
      </c>
      <c r="H78" s="11" t="s">
        <v>19</v>
      </c>
      <c r="I78" s="15">
        <v>4137.2</v>
      </c>
      <c r="J78" s="15">
        <v>4104.1000000000004</v>
      </c>
      <c r="K78" s="16">
        <f t="shared" si="9"/>
        <v>33.099999999999454</v>
      </c>
      <c r="L78" s="7">
        <f t="shared" si="11"/>
        <v>0.80005801024846401</v>
      </c>
      <c r="M78" s="17"/>
      <c r="N78" s="18">
        <v>500</v>
      </c>
      <c r="O78" s="19"/>
      <c r="R78">
        <f t="shared" si="12"/>
        <v>3800</v>
      </c>
      <c r="S78">
        <f t="shared" si="10"/>
        <v>15721360</v>
      </c>
    </row>
    <row r="79" spans="1:19" ht="15.75" x14ac:dyDescent="0.25">
      <c r="A79" s="11"/>
      <c r="B79" s="12" t="s">
        <v>26</v>
      </c>
      <c r="C79" s="13" t="s">
        <v>130</v>
      </c>
      <c r="D79" s="14" t="s">
        <v>128</v>
      </c>
      <c r="E79" s="15">
        <v>162004657</v>
      </c>
      <c r="F79" s="11" t="s">
        <v>119</v>
      </c>
      <c r="G79" s="15" t="s">
        <v>39</v>
      </c>
      <c r="H79" s="11" t="s">
        <v>19</v>
      </c>
      <c r="I79" s="15">
        <v>3975.69</v>
      </c>
      <c r="J79" s="15">
        <v>3418.47</v>
      </c>
      <c r="K79" s="16">
        <f t="shared" si="9"/>
        <v>557.22000000000025</v>
      </c>
      <c r="L79" s="7">
        <f t="shared" si="11"/>
        <v>14.015680297005053</v>
      </c>
      <c r="M79" s="17"/>
      <c r="N79" s="18">
        <v>210</v>
      </c>
      <c r="O79" s="19"/>
      <c r="R79">
        <f t="shared" si="12"/>
        <v>3800</v>
      </c>
      <c r="S79">
        <f t="shared" si="10"/>
        <v>15107622</v>
      </c>
    </row>
    <row r="80" spans="1:19" ht="15.75" x14ac:dyDescent="0.25">
      <c r="A80" s="11"/>
      <c r="B80" s="12" t="s">
        <v>26</v>
      </c>
      <c r="C80" s="13" t="s">
        <v>131</v>
      </c>
      <c r="D80" s="14" t="s">
        <v>128</v>
      </c>
      <c r="E80" s="15">
        <v>161002936</v>
      </c>
      <c r="F80" s="11" t="s">
        <v>128</v>
      </c>
      <c r="G80" s="15" t="s">
        <v>53</v>
      </c>
      <c r="H80" s="11" t="s">
        <v>19</v>
      </c>
      <c r="I80" s="15">
        <v>4019.2</v>
      </c>
      <c r="J80" s="15">
        <v>3884.28</v>
      </c>
      <c r="K80" s="16">
        <f t="shared" si="9"/>
        <v>134.91999999999962</v>
      </c>
      <c r="L80" s="7">
        <f t="shared" si="11"/>
        <v>3.3568869426751498</v>
      </c>
      <c r="M80" s="17"/>
      <c r="N80" s="18">
        <v>660</v>
      </c>
      <c r="O80" s="19"/>
      <c r="R80">
        <f t="shared" si="12"/>
        <v>4265</v>
      </c>
      <c r="S80">
        <f t="shared" si="10"/>
        <v>17141888</v>
      </c>
    </row>
    <row r="81" spans="1:19" ht="15.75" x14ac:dyDescent="0.25">
      <c r="A81" s="11"/>
      <c r="B81" s="12" t="s">
        <v>26</v>
      </c>
      <c r="C81" s="13" t="s">
        <v>132</v>
      </c>
      <c r="D81" s="14" t="s">
        <v>133</v>
      </c>
      <c r="E81" s="15">
        <v>162004659</v>
      </c>
      <c r="F81" s="11" t="s">
        <v>128</v>
      </c>
      <c r="G81" s="15" t="s">
        <v>39</v>
      </c>
      <c r="H81" s="11" t="s">
        <v>19</v>
      </c>
      <c r="I81" s="15">
        <v>4043.55</v>
      </c>
      <c r="J81" s="15">
        <v>3998.31</v>
      </c>
      <c r="K81" s="16">
        <f t="shared" si="9"/>
        <v>45.240000000000236</v>
      </c>
      <c r="L81" s="7">
        <f t="shared" si="11"/>
        <v>1.1188188596653987</v>
      </c>
      <c r="M81" s="17"/>
      <c r="N81" s="18">
        <v>210</v>
      </c>
      <c r="O81" s="19"/>
      <c r="R81">
        <f t="shared" si="12"/>
        <v>3800</v>
      </c>
      <c r="S81">
        <f t="shared" si="10"/>
        <v>15365490</v>
      </c>
    </row>
    <row r="82" spans="1:19" ht="15.75" x14ac:dyDescent="0.25">
      <c r="A82" s="11"/>
      <c r="B82" s="12" t="s">
        <v>26</v>
      </c>
      <c r="C82" s="13" t="s">
        <v>134</v>
      </c>
      <c r="D82" s="14" t="s">
        <v>133</v>
      </c>
      <c r="E82" s="15">
        <v>151000291</v>
      </c>
      <c r="F82" s="11" t="s">
        <v>133</v>
      </c>
      <c r="G82" s="15" t="s">
        <v>57</v>
      </c>
      <c r="H82" s="11" t="s">
        <v>19</v>
      </c>
      <c r="I82" s="15">
        <v>3801.54</v>
      </c>
      <c r="J82" s="15">
        <v>3685.9</v>
      </c>
      <c r="K82" s="16">
        <f t="shared" si="9"/>
        <v>115.63999999999987</v>
      </c>
      <c r="L82" s="7">
        <f t="shared" si="11"/>
        <v>3.0419251145588335</v>
      </c>
      <c r="M82" s="17"/>
      <c r="N82" s="18">
        <v>660</v>
      </c>
      <c r="O82" s="19"/>
      <c r="R82">
        <f t="shared" si="12"/>
        <v>5900</v>
      </c>
      <c r="S82">
        <f t="shared" si="10"/>
        <v>22429086</v>
      </c>
    </row>
    <row r="83" spans="1:19" ht="15.75" x14ac:dyDescent="0.25">
      <c r="A83" s="11"/>
      <c r="B83" s="12" t="s">
        <v>26</v>
      </c>
      <c r="C83" s="13" t="s">
        <v>135</v>
      </c>
      <c r="D83" s="14" t="s">
        <v>136</v>
      </c>
      <c r="E83" s="15">
        <v>151000996</v>
      </c>
      <c r="F83" s="11" t="s">
        <v>133</v>
      </c>
      <c r="G83" s="15" t="s">
        <v>41</v>
      </c>
      <c r="H83" s="11" t="s">
        <v>19</v>
      </c>
      <c r="I83" s="15">
        <v>4080.13</v>
      </c>
      <c r="J83" s="15">
        <v>3930.82</v>
      </c>
      <c r="K83" s="16">
        <f t="shared" si="9"/>
        <v>149.30999999999995</v>
      </c>
      <c r="L83" s="7">
        <f t="shared" si="11"/>
        <v>3.6594422236546373</v>
      </c>
      <c r="M83" s="17"/>
      <c r="N83" s="18">
        <v>660</v>
      </c>
      <c r="O83" s="19"/>
      <c r="R83">
        <f t="shared" si="12"/>
        <v>5500</v>
      </c>
      <c r="S83">
        <f t="shared" si="10"/>
        <v>22440715</v>
      </c>
    </row>
    <row r="84" spans="1:19" ht="15.75" x14ac:dyDescent="0.25">
      <c r="A84" s="11"/>
      <c r="B84" s="12" t="s">
        <v>26</v>
      </c>
      <c r="C84" s="13" t="s">
        <v>137</v>
      </c>
      <c r="D84" s="14" t="s">
        <v>136</v>
      </c>
      <c r="E84" s="15">
        <v>162004663</v>
      </c>
      <c r="F84" s="11" t="s">
        <v>133</v>
      </c>
      <c r="G84" s="15" t="s">
        <v>39</v>
      </c>
      <c r="H84" s="11" t="s">
        <v>19</v>
      </c>
      <c r="I84" s="15">
        <v>3904.73</v>
      </c>
      <c r="J84" s="15">
        <v>3883.81</v>
      </c>
      <c r="K84" s="16">
        <f t="shared" si="9"/>
        <v>20.920000000000073</v>
      </c>
      <c r="L84" s="7">
        <f t="shared" si="11"/>
        <v>0.53576047511607905</v>
      </c>
      <c r="M84" s="17"/>
      <c r="N84" s="18">
        <v>500</v>
      </c>
      <c r="O84" s="19"/>
      <c r="R84">
        <f t="shared" si="12"/>
        <v>3800</v>
      </c>
      <c r="S84">
        <f t="shared" si="10"/>
        <v>14837974</v>
      </c>
    </row>
    <row r="85" spans="1:19" ht="15.75" x14ac:dyDescent="0.25">
      <c r="A85" s="11"/>
      <c r="B85" s="12" t="s">
        <v>26</v>
      </c>
      <c r="C85" s="13" t="s">
        <v>138</v>
      </c>
      <c r="D85" s="14" t="s">
        <v>139</v>
      </c>
      <c r="E85" s="15">
        <v>162004665</v>
      </c>
      <c r="F85" s="11" t="s">
        <v>136</v>
      </c>
      <c r="G85" s="15" t="s">
        <v>39</v>
      </c>
      <c r="H85" s="11" t="s">
        <v>19</v>
      </c>
      <c r="I85" s="15">
        <v>3952.67</v>
      </c>
      <c r="J85" s="15">
        <v>4019.63</v>
      </c>
      <c r="K85" s="16">
        <f t="shared" si="9"/>
        <v>-66.960000000000036</v>
      </c>
      <c r="L85" s="7">
        <f t="shared" si="11"/>
        <v>-1.6940447849175377</v>
      </c>
      <c r="M85" s="17"/>
      <c r="N85" s="18">
        <v>210</v>
      </c>
      <c r="O85" s="19"/>
      <c r="R85">
        <f t="shared" si="12"/>
        <v>3800</v>
      </c>
      <c r="S85">
        <f t="shared" si="10"/>
        <v>15020146</v>
      </c>
    </row>
    <row r="86" spans="1:19" ht="15.75" x14ac:dyDescent="0.25">
      <c r="A86" s="11"/>
      <c r="B86" s="12" t="s">
        <v>26</v>
      </c>
      <c r="C86" s="13" t="s">
        <v>140</v>
      </c>
      <c r="D86" s="14" t="s">
        <v>139</v>
      </c>
      <c r="E86" s="15">
        <v>162004666</v>
      </c>
      <c r="F86" s="11" t="s">
        <v>136</v>
      </c>
      <c r="G86" s="15" t="s">
        <v>39</v>
      </c>
      <c r="H86" s="11" t="s">
        <v>19</v>
      </c>
      <c r="I86" s="15">
        <v>3958.8</v>
      </c>
      <c r="J86" s="15">
        <v>3973.5</v>
      </c>
      <c r="K86" s="16">
        <f t="shared" si="9"/>
        <v>-14.699999999999818</v>
      </c>
      <c r="L86" s="7">
        <f t="shared" si="11"/>
        <v>-0.37132464383145947</v>
      </c>
      <c r="M86" s="17"/>
      <c r="N86" s="18">
        <v>660</v>
      </c>
      <c r="O86" s="19"/>
      <c r="R86">
        <f t="shared" si="12"/>
        <v>3800</v>
      </c>
      <c r="S86">
        <f t="shared" si="10"/>
        <v>15043440</v>
      </c>
    </row>
    <row r="87" spans="1:19" ht="15.75" x14ac:dyDescent="0.25">
      <c r="A87" s="11"/>
      <c r="B87" s="12" t="s">
        <v>26</v>
      </c>
      <c r="C87" s="13" t="s">
        <v>141</v>
      </c>
      <c r="D87" s="14" t="s">
        <v>142</v>
      </c>
      <c r="E87" s="15">
        <v>151000203</v>
      </c>
      <c r="F87" s="11" t="s">
        <v>139</v>
      </c>
      <c r="G87" s="15" t="s">
        <v>143</v>
      </c>
      <c r="H87" s="11" t="s">
        <v>19</v>
      </c>
      <c r="I87" s="15">
        <v>4092.2</v>
      </c>
      <c r="J87" s="15">
        <v>4059.46</v>
      </c>
      <c r="K87" s="16">
        <f t="shared" si="9"/>
        <v>32.739999999999782</v>
      </c>
      <c r="L87" s="7">
        <f t="shared" si="11"/>
        <v>0.80005864815990868</v>
      </c>
      <c r="M87" s="17"/>
      <c r="N87" s="18">
        <v>660</v>
      </c>
      <c r="O87" s="19"/>
      <c r="R87">
        <f t="shared" si="12"/>
        <v>5004</v>
      </c>
      <c r="S87">
        <f t="shared" si="10"/>
        <v>20477368.800000001</v>
      </c>
    </row>
    <row r="88" spans="1:19" ht="15.75" x14ac:dyDescent="0.25">
      <c r="A88" s="11"/>
      <c r="B88" s="12" t="s">
        <v>26</v>
      </c>
      <c r="C88" s="13" t="s">
        <v>144</v>
      </c>
      <c r="D88" s="14" t="s">
        <v>142</v>
      </c>
      <c r="E88" s="15">
        <v>151001502</v>
      </c>
      <c r="F88" s="11" t="s">
        <v>139</v>
      </c>
      <c r="G88" s="15" t="s">
        <v>36</v>
      </c>
      <c r="H88" s="11" t="s">
        <v>19</v>
      </c>
      <c r="I88" s="15">
        <v>4084.35</v>
      </c>
      <c r="J88" s="15">
        <v>4029.3</v>
      </c>
      <c r="K88" s="16">
        <f t="shared" si="9"/>
        <v>55.049999999999727</v>
      </c>
      <c r="L88" s="7">
        <f t="shared" si="11"/>
        <v>1.3478276837195571</v>
      </c>
      <c r="M88" s="17"/>
      <c r="N88" s="18">
        <v>500</v>
      </c>
      <c r="O88" s="19"/>
      <c r="R88">
        <f t="shared" si="12"/>
        <v>4245</v>
      </c>
      <c r="S88">
        <f t="shared" si="10"/>
        <v>17338065.75</v>
      </c>
    </row>
    <row r="89" spans="1:19" ht="15.75" x14ac:dyDescent="0.25">
      <c r="A89" s="11"/>
      <c r="B89" s="12" t="s">
        <v>26</v>
      </c>
      <c r="C89" s="13" t="s">
        <v>145</v>
      </c>
      <c r="D89" s="14" t="s">
        <v>142</v>
      </c>
      <c r="E89" s="15">
        <v>162004669</v>
      </c>
      <c r="F89" s="11" t="s">
        <v>139</v>
      </c>
      <c r="G89" s="15" t="s">
        <v>39</v>
      </c>
      <c r="H89" s="11" t="s">
        <v>19</v>
      </c>
      <c r="I89" s="15">
        <v>4049.53</v>
      </c>
      <c r="J89" s="15">
        <v>4001.17</v>
      </c>
      <c r="K89" s="16">
        <f t="shared" si="9"/>
        <v>48.360000000000127</v>
      </c>
      <c r="L89" s="7">
        <f t="shared" si="11"/>
        <v>1.1942126617163011</v>
      </c>
      <c r="M89" s="17"/>
      <c r="N89" s="18">
        <v>500</v>
      </c>
      <c r="O89" s="19"/>
      <c r="R89">
        <f t="shared" si="12"/>
        <v>3800</v>
      </c>
      <c r="S89">
        <f t="shared" si="10"/>
        <v>15388214</v>
      </c>
    </row>
    <row r="90" spans="1:19" ht="15.75" x14ac:dyDescent="0.25">
      <c r="A90" s="11" t="s">
        <v>25</v>
      </c>
      <c r="B90" s="12" t="s">
        <v>26</v>
      </c>
      <c r="C90" s="13" t="s">
        <v>146</v>
      </c>
      <c r="D90" s="14" t="s">
        <v>142</v>
      </c>
      <c r="E90" s="15">
        <v>451000015</v>
      </c>
      <c r="F90" s="11" t="s">
        <v>142</v>
      </c>
      <c r="G90" s="15" t="s">
        <v>28</v>
      </c>
      <c r="H90" s="11" t="s">
        <v>19</v>
      </c>
      <c r="I90" s="15">
        <v>3322.8</v>
      </c>
      <c r="J90" s="15">
        <v>3306.1</v>
      </c>
      <c r="K90" s="16">
        <f t="shared" si="9"/>
        <v>16.700000000000273</v>
      </c>
      <c r="L90" s="7">
        <f t="shared" si="11"/>
        <v>0.50258817864452487</v>
      </c>
      <c r="M90" s="17"/>
      <c r="N90" s="18">
        <v>500</v>
      </c>
      <c r="O90" s="19"/>
      <c r="R90">
        <f t="shared" si="12"/>
        <v>4314</v>
      </c>
      <c r="S90">
        <f t="shared" si="10"/>
        <v>14334559.200000001</v>
      </c>
    </row>
    <row r="91" spans="1:19" ht="15.75" x14ac:dyDescent="0.25">
      <c r="A91" s="11"/>
      <c r="B91" s="12" t="s">
        <v>26</v>
      </c>
      <c r="C91" s="13" t="s">
        <v>147</v>
      </c>
      <c r="D91" s="14" t="s">
        <v>148</v>
      </c>
      <c r="E91" s="15">
        <v>161016543</v>
      </c>
      <c r="F91" s="11" t="s">
        <v>142</v>
      </c>
      <c r="G91" s="15" t="s">
        <v>36</v>
      </c>
      <c r="H91" s="11" t="s">
        <v>19</v>
      </c>
      <c r="I91" s="15">
        <v>3931.52</v>
      </c>
      <c r="J91" s="15">
        <v>3900.45</v>
      </c>
      <c r="K91" s="16">
        <f t="shared" si="9"/>
        <v>31.070000000000164</v>
      </c>
      <c r="L91" s="7">
        <f t="shared" si="11"/>
        <v>0.79027958652124786</v>
      </c>
      <c r="M91" s="17"/>
      <c r="N91" s="18">
        <v>500</v>
      </c>
      <c r="O91" s="19"/>
      <c r="R91">
        <f t="shared" si="12"/>
        <v>4245</v>
      </c>
      <c r="S91">
        <f t="shared" si="10"/>
        <v>16689302.4</v>
      </c>
    </row>
    <row r="92" spans="1:19" ht="15.75" x14ac:dyDescent="0.25">
      <c r="A92" s="11"/>
      <c r="B92" s="12" t="s">
        <v>26</v>
      </c>
      <c r="C92" s="13" t="s">
        <v>149</v>
      </c>
      <c r="D92" s="14" t="s">
        <v>148</v>
      </c>
      <c r="E92" s="15">
        <v>162004672</v>
      </c>
      <c r="F92" s="11" t="s">
        <v>142</v>
      </c>
      <c r="G92" s="15" t="s">
        <v>39</v>
      </c>
      <c r="H92" s="11" t="s">
        <v>19</v>
      </c>
      <c r="I92" s="15">
        <v>3873.66</v>
      </c>
      <c r="J92" s="15">
        <v>3880.13</v>
      </c>
      <c r="K92" s="16">
        <f t="shared" si="9"/>
        <v>-6.4700000000002547</v>
      </c>
      <c r="L92" s="7">
        <f t="shared" si="11"/>
        <v>-0.16702550043112341</v>
      </c>
      <c r="M92" s="17"/>
      <c r="N92" s="18">
        <v>210</v>
      </c>
      <c r="O92" s="19"/>
      <c r="R92">
        <f t="shared" si="12"/>
        <v>3800</v>
      </c>
      <c r="S92">
        <f t="shared" si="10"/>
        <v>14719908</v>
      </c>
    </row>
    <row r="93" spans="1:19" ht="15.75" x14ac:dyDescent="0.25">
      <c r="A93" s="11"/>
      <c r="B93" s="12" t="s">
        <v>26</v>
      </c>
      <c r="C93" s="13" t="s">
        <v>150</v>
      </c>
      <c r="D93" s="14" t="s">
        <v>148</v>
      </c>
      <c r="E93" s="15">
        <v>161002598</v>
      </c>
      <c r="F93" s="11" t="s">
        <v>142</v>
      </c>
      <c r="G93" s="15" t="s">
        <v>143</v>
      </c>
      <c r="H93" s="11" t="s">
        <v>19</v>
      </c>
      <c r="I93" s="15">
        <v>4032.59</v>
      </c>
      <c r="J93" s="15">
        <v>3800.81</v>
      </c>
      <c r="K93" s="16">
        <f t="shared" si="9"/>
        <v>231.7800000000002</v>
      </c>
      <c r="L93" s="7">
        <f t="shared" si="11"/>
        <v>5.7476708517354895</v>
      </c>
      <c r="M93" s="17"/>
      <c r="N93" s="18">
        <v>660</v>
      </c>
      <c r="O93" s="19"/>
      <c r="R93">
        <f t="shared" si="12"/>
        <v>5004</v>
      </c>
      <c r="S93">
        <f t="shared" si="10"/>
        <v>20179080.359999999</v>
      </c>
    </row>
    <row r="94" spans="1:19" ht="15.75" x14ac:dyDescent="0.25">
      <c r="A94" s="11"/>
      <c r="B94" s="12" t="s">
        <v>26</v>
      </c>
      <c r="C94" s="13" t="s">
        <v>151</v>
      </c>
      <c r="D94" s="14" t="s">
        <v>148</v>
      </c>
      <c r="E94" s="15">
        <v>162000606</v>
      </c>
      <c r="F94" s="11" t="s">
        <v>142</v>
      </c>
      <c r="G94" s="15" t="s">
        <v>51</v>
      </c>
      <c r="H94" s="11" t="s">
        <v>19</v>
      </c>
      <c r="I94" s="15">
        <v>3838.96</v>
      </c>
      <c r="J94" s="15">
        <v>3596.33</v>
      </c>
      <c r="K94" s="16">
        <f t="shared" si="9"/>
        <v>242.63000000000011</v>
      </c>
      <c r="L94" s="7">
        <f t="shared" si="11"/>
        <v>6.3202013045199772</v>
      </c>
      <c r="M94" s="17"/>
      <c r="N94" s="18">
        <v>660</v>
      </c>
      <c r="O94" s="19"/>
      <c r="R94">
        <f t="shared" si="12"/>
        <v>4313</v>
      </c>
      <c r="S94">
        <f t="shared" si="10"/>
        <v>16557434.48</v>
      </c>
    </row>
    <row r="95" spans="1:19" ht="15.75" x14ac:dyDescent="0.25">
      <c r="A95" s="11"/>
      <c r="B95" s="12" t="s">
        <v>26</v>
      </c>
      <c r="C95" s="13" t="s">
        <v>152</v>
      </c>
      <c r="D95" s="14" t="s">
        <v>148</v>
      </c>
      <c r="E95" s="15">
        <v>162004674</v>
      </c>
      <c r="F95" s="11" t="s">
        <v>142</v>
      </c>
      <c r="G95" s="15" t="s">
        <v>39</v>
      </c>
      <c r="H95" s="11" t="s">
        <v>19</v>
      </c>
      <c r="I95" s="15">
        <v>4001.07</v>
      </c>
      <c r="J95" s="15">
        <v>3910.98</v>
      </c>
      <c r="K95" s="16">
        <f t="shared" si="9"/>
        <v>90.090000000000146</v>
      </c>
      <c r="L95" s="7">
        <f t="shared" si="11"/>
        <v>2.2516476842444684</v>
      </c>
      <c r="M95" s="17"/>
      <c r="N95" s="18">
        <v>500</v>
      </c>
      <c r="O95" s="19"/>
      <c r="R95">
        <f t="shared" si="12"/>
        <v>3800</v>
      </c>
      <c r="S95">
        <f t="shared" si="10"/>
        <v>15204066</v>
      </c>
    </row>
    <row r="96" spans="1:19" ht="15.75" x14ac:dyDescent="0.25">
      <c r="A96" s="11"/>
      <c r="B96" s="12" t="s">
        <v>26</v>
      </c>
      <c r="C96" s="13" t="s">
        <v>153</v>
      </c>
      <c r="D96" s="14" t="s">
        <v>148</v>
      </c>
      <c r="E96" s="15">
        <v>162004675</v>
      </c>
      <c r="F96" s="11" t="s">
        <v>148</v>
      </c>
      <c r="G96" s="15" t="s">
        <v>39</v>
      </c>
      <c r="H96" s="11" t="s">
        <v>19</v>
      </c>
      <c r="I96" s="15">
        <v>3994.75</v>
      </c>
      <c r="J96" s="15">
        <v>3976.28</v>
      </c>
      <c r="K96" s="16">
        <f t="shared" si="9"/>
        <v>18.4699999999998</v>
      </c>
      <c r="L96" s="7">
        <f t="shared" si="11"/>
        <v>0.46235684335690097</v>
      </c>
      <c r="M96" s="17"/>
      <c r="N96" s="18">
        <v>500</v>
      </c>
      <c r="O96" s="19"/>
      <c r="R96">
        <f t="shared" si="12"/>
        <v>3800</v>
      </c>
      <c r="S96">
        <f t="shared" si="10"/>
        <v>15180050</v>
      </c>
    </row>
    <row r="97" spans="1:19" ht="15.75" x14ac:dyDescent="0.25">
      <c r="A97" s="11"/>
      <c r="B97" s="12" t="s">
        <v>26</v>
      </c>
      <c r="C97" s="13" t="s">
        <v>154</v>
      </c>
      <c r="D97" s="14" t="s">
        <v>155</v>
      </c>
      <c r="E97" s="15">
        <v>161006013</v>
      </c>
      <c r="F97" s="11" t="s">
        <v>148</v>
      </c>
      <c r="G97" s="15" t="s">
        <v>41</v>
      </c>
      <c r="H97" s="11" t="s">
        <v>19</v>
      </c>
      <c r="I97" s="15">
        <v>4000.81</v>
      </c>
      <c r="J97" s="15">
        <v>3869.67</v>
      </c>
      <c r="K97" s="16">
        <f t="shared" si="9"/>
        <v>131.13999999999987</v>
      </c>
      <c r="L97" s="7">
        <f t="shared" si="11"/>
        <v>3.2778362381617692</v>
      </c>
      <c r="M97" s="17"/>
      <c r="N97" s="18">
        <v>500</v>
      </c>
      <c r="O97" s="19"/>
      <c r="R97">
        <f t="shared" si="12"/>
        <v>5500</v>
      </c>
      <c r="S97">
        <f t="shared" si="10"/>
        <v>22004455</v>
      </c>
    </row>
    <row r="98" spans="1:19" ht="15.75" x14ac:dyDescent="0.25">
      <c r="A98" s="11"/>
      <c r="B98" s="12" t="s">
        <v>26</v>
      </c>
      <c r="C98" s="13" t="s">
        <v>156</v>
      </c>
      <c r="D98" s="14" t="s">
        <v>155</v>
      </c>
      <c r="E98" s="15">
        <v>151000295</v>
      </c>
      <c r="F98" s="11" t="s">
        <v>148</v>
      </c>
      <c r="G98" s="15" t="s">
        <v>57</v>
      </c>
      <c r="H98" s="11" t="s">
        <v>19</v>
      </c>
      <c r="I98" s="15">
        <v>4068.29</v>
      </c>
      <c r="J98" s="15">
        <v>3913.36</v>
      </c>
      <c r="K98" s="16">
        <f t="shared" si="9"/>
        <v>154.92999999999984</v>
      </c>
      <c r="L98" s="7">
        <f t="shared" si="11"/>
        <v>3.8082339262933531</v>
      </c>
      <c r="M98" s="17"/>
      <c r="N98" s="18">
        <v>500</v>
      </c>
      <c r="O98" s="19"/>
      <c r="R98">
        <f t="shared" si="12"/>
        <v>5900</v>
      </c>
      <c r="S98">
        <f t="shared" si="10"/>
        <v>24002911</v>
      </c>
    </row>
    <row r="99" spans="1:19" ht="16.5" thickBot="1" x14ac:dyDescent="0.3">
      <c r="A99" s="11"/>
      <c r="B99" s="12" t="s">
        <v>26</v>
      </c>
      <c r="C99" s="13" t="s">
        <v>157</v>
      </c>
      <c r="D99" s="14" t="s">
        <v>155</v>
      </c>
      <c r="E99" s="15">
        <v>162004676</v>
      </c>
      <c r="F99" s="11" t="s">
        <v>148</v>
      </c>
      <c r="G99" s="15" t="s">
        <v>39</v>
      </c>
      <c r="H99" s="11" t="s">
        <v>19</v>
      </c>
      <c r="I99" s="15">
        <v>4024.82</v>
      </c>
      <c r="J99" s="15">
        <v>3917.5</v>
      </c>
      <c r="K99" s="16">
        <f t="shared" si="9"/>
        <v>107.32000000000016</v>
      </c>
      <c r="L99" s="7">
        <f t="shared" si="11"/>
        <v>2.6664546489035574</v>
      </c>
      <c r="M99" s="17"/>
      <c r="N99" s="18">
        <v>500</v>
      </c>
      <c r="O99" s="19"/>
      <c r="R99">
        <f t="shared" si="12"/>
        <v>3800</v>
      </c>
      <c r="S99">
        <f t="shared" si="10"/>
        <v>15294316</v>
      </c>
    </row>
    <row r="100" spans="1:19" ht="15.75" x14ac:dyDescent="0.25">
      <c r="A100" s="20"/>
      <c r="B100" s="21" t="s">
        <v>14</v>
      </c>
      <c r="C100" s="22" t="s">
        <v>158</v>
      </c>
      <c r="D100" s="23" t="s">
        <v>155</v>
      </c>
      <c r="E100" s="24">
        <v>162000900</v>
      </c>
      <c r="F100" s="21" t="s">
        <v>139</v>
      </c>
      <c r="G100" s="24" t="s">
        <v>159</v>
      </c>
      <c r="H100" s="21" t="s">
        <v>78</v>
      </c>
      <c r="I100" s="25">
        <v>4005.17</v>
      </c>
      <c r="J100" s="26">
        <v>3973.16</v>
      </c>
      <c r="K100" s="27">
        <f t="shared" si="9"/>
        <v>32.010000000000218</v>
      </c>
      <c r="L100" s="28">
        <f t="shared" si="11"/>
        <v>0.79921701201197992</v>
      </c>
      <c r="M100" s="29"/>
      <c r="N100" s="18">
        <v>660</v>
      </c>
      <c r="O100" s="30"/>
      <c r="R100">
        <f t="shared" si="12"/>
        <v>4560</v>
      </c>
      <c r="S100">
        <f t="shared" si="10"/>
        <v>18263575.199999999</v>
      </c>
    </row>
    <row r="101" spans="1:19" ht="16.5" thickBot="1" x14ac:dyDescent="0.3">
      <c r="A101" s="31"/>
      <c r="B101" s="32"/>
      <c r="C101" s="33"/>
      <c r="D101" s="34"/>
      <c r="E101" s="35">
        <v>162000904</v>
      </c>
      <c r="F101" s="36" t="s">
        <v>160</v>
      </c>
      <c r="G101" s="35" t="s">
        <v>159</v>
      </c>
      <c r="H101" s="36" t="s">
        <v>19</v>
      </c>
      <c r="I101" s="37"/>
      <c r="J101" s="38"/>
      <c r="K101" s="39">
        <f t="shared" si="9"/>
        <v>0</v>
      </c>
      <c r="L101" s="40"/>
      <c r="M101" s="41"/>
      <c r="N101" s="18">
        <v>660</v>
      </c>
      <c r="O101" s="42" t="s">
        <v>161</v>
      </c>
    </row>
    <row r="102" spans="1:19" ht="15.75" x14ac:dyDescent="0.25">
      <c r="A102" s="11"/>
      <c r="B102" s="12" t="s">
        <v>162</v>
      </c>
      <c r="C102" s="13" t="s">
        <v>163</v>
      </c>
      <c r="D102" s="14" t="s">
        <v>155</v>
      </c>
      <c r="E102" s="15">
        <v>162000542</v>
      </c>
      <c r="F102" s="11" t="s">
        <v>148</v>
      </c>
      <c r="G102" s="15" t="s">
        <v>164</v>
      </c>
      <c r="H102" s="11" t="s">
        <v>19</v>
      </c>
      <c r="I102" s="15">
        <v>4102.3</v>
      </c>
      <c r="J102" s="15">
        <v>4062.45</v>
      </c>
      <c r="K102" s="16">
        <f t="shared" si="9"/>
        <v>39.850000000000364</v>
      </c>
      <c r="L102" s="7">
        <f t="shared" si="11"/>
        <v>0.97140628427955933</v>
      </c>
      <c r="M102" s="17"/>
      <c r="N102" s="18">
        <v>500</v>
      </c>
      <c r="O102" s="19"/>
      <c r="R102">
        <f t="shared" ref="R102:R122" si="13">+VLOOKUP(G102,$AI$14:$AJ$33,2,)</f>
        <v>4188</v>
      </c>
      <c r="S102">
        <f t="shared" si="10"/>
        <v>17180432.400000002</v>
      </c>
    </row>
    <row r="103" spans="1:19" ht="15.75" x14ac:dyDescent="0.25">
      <c r="A103" s="11"/>
      <c r="B103" s="12" t="s">
        <v>162</v>
      </c>
      <c r="C103" s="13" t="s">
        <v>165</v>
      </c>
      <c r="D103" s="14" t="s">
        <v>155</v>
      </c>
      <c r="E103" s="15">
        <v>162000545</v>
      </c>
      <c r="F103" s="11" t="s">
        <v>155</v>
      </c>
      <c r="G103" s="15" t="s">
        <v>164</v>
      </c>
      <c r="H103" s="11" t="s">
        <v>19</v>
      </c>
      <c r="I103" s="15">
        <v>4131.3999999999996</v>
      </c>
      <c r="J103" s="15">
        <v>3998.77</v>
      </c>
      <c r="K103" s="16">
        <f t="shared" si="9"/>
        <v>132.62999999999965</v>
      </c>
      <c r="L103" s="7">
        <f t="shared" si="11"/>
        <v>3.2102919107324315</v>
      </c>
      <c r="M103" s="17"/>
      <c r="N103" s="18">
        <v>500</v>
      </c>
      <c r="O103" s="19"/>
      <c r="R103">
        <f t="shared" si="13"/>
        <v>4188</v>
      </c>
      <c r="S103">
        <f t="shared" si="10"/>
        <v>17302303.199999999</v>
      </c>
    </row>
    <row r="104" spans="1:19" ht="15.75" x14ac:dyDescent="0.25">
      <c r="A104" s="11"/>
      <c r="B104" s="12" t="s">
        <v>26</v>
      </c>
      <c r="C104" s="13" t="s">
        <v>166</v>
      </c>
      <c r="D104" s="14" t="s">
        <v>160</v>
      </c>
      <c r="E104" s="15">
        <v>162004680</v>
      </c>
      <c r="F104" s="11" t="s">
        <v>155</v>
      </c>
      <c r="G104" s="15" t="s">
        <v>39</v>
      </c>
      <c r="H104" s="11" t="s">
        <v>19</v>
      </c>
      <c r="I104" s="15">
        <v>3766.7</v>
      </c>
      <c r="J104" s="15">
        <v>3736.56</v>
      </c>
      <c r="K104" s="16">
        <f t="shared" si="9"/>
        <v>30.139999999999873</v>
      </c>
      <c r="L104" s="7">
        <f t="shared" si="11"/>
        <v>0.80016991000079307</v>
      </c>
      <c r="M104" s="17"/>
      <c r="N104" s="18">
        <v>500</v>
      </c>
      <c r="O104" s="19"/>
      <c r="R104">
        <f t="shared" si="13"/>
        <v>3800</v>
      </c>
      <c r="S104">
        <f t="shared" si="10"/>
        <v>14313460</v>
      </c>
    </row>
    <row r="105" spans="1:19" ht="15.75" x14ac:dyDescent="0.25">
      <c r="A105" s="11"/>
      <c r="B105" s="12" t="s">
        <v>26</v>
      </c>
      <c r="C105" s="13" t="s">
        <v>167</v>
      </c>
      <c r="D105" s="14" t="s">
        <v>160</v>
      </c>
      <c r="E105" s="15">
        <v>162000607</v>
      </c>
      <c r="F105" s="11" t="s">
        <v>155</v>
      </c>
      <c r="G105" s="15" t="s">
        <v>51</v>
      </c>
      <c r="H105" s="11" t="s">
        <v>19</v>
      </c>
      <c r="I105" s="15">
        <v>3803.2</v>
      </c>
      <c r="J105" s="15">
        <v>3594</v>
      </c>
      <c r="K105" s="16">
        <f t="shared" si="9"/>
        <v>209.19999999999982</v>
      </c>
      <c r="L105" s="7">
        <f t="shared" si="11"/>
        <v>5.50063104753891</v>
      </c>
      <c r="M105" s="17"/>
      <c r="N105" s="18">
        <v>660</v>
      </c>
      <c r="O105" s="19"/>
      <c r="R105">
        <f t="shared" si="13"/>
        <v>4313</v>
      </c>
      <c r="S105">
        <f t="shared" si="10"/>
        <v>16403201.6</v>
      </c>
    </row>
    <row r="106" spans="1:19" ht="15.75" x14ac:dyDescent="0.25">
      <c r="A106" s="11"/>
      <c r="B106" s="12" t="s">
        <v>26</v>
      </c>
      <c r="C106" s="13" t="s">
        <v>168</v>
      </c>
      <c r="D106" s="14" t="s">
        <v>169</v>
      </c>
      <c r="E106" s="15">
        <v>161016547</v>
      </c>
      <c r="F106" s="11" t="s">
        <v>155</v>
      </c>
      <c r="G106" s="15" t="s">
        <v>36</v>
      </c>
      <c r="H106" s="11" t="s">
        <v>19</v>
      </c>
      <c r="I106" s="15">
        <v>4091.5</v>
      </c>
      <c r="J106" s="15">
        <v>4078.85</v>
      </c>
      <c r="K106" s="16">
        <f t="shared" si="9"/>
        <v>12.650000000000091</v>
      </c>
      <c r="L106" s="7">
        <f t="shared" si="11"/>
        <v>0.30917756324086743</v>
      </c>
      <c r="M106" s="17"/>
      <c r="N106" s="18">
        <v>660</v>
      </c>
      <c r="O106" s="19"/>
      <c r="R106">
        <f t="shared" si="13"/>
        <v>4245</v>
      </c>
      <c r="S106">
        <f t="shared" si="10"/>
        <v>17368417.5</v>
      </c>
    </row>
    <row r="107" spans="1:19" ht="15.75" x14ac:dyDescent="0.25">
      <c r="A107" s="11"/>
      <c r="B107" s="12" t="s">
        <v>26</v>
      </c>
      <c r="C107" s="13" t="s">
        <v>170</v>
      </c>
      <c r="D107" s="14" t="s">
        <v>169</v>
      </c>
      <c r="E107" s="15">
        <v>161006014</v>
      </c>
      <c r="F107" s="11" t="s">
        <v>160</v>
      </c>
      <c r="G107" s="15" t="s">
        <v>41</v>
      </c>
      <c r="H107" s="11" t="s">
        <v>19</v>
      </c>
      <c r="I107" s="15">
        <v>4008.36</v>
      </c>
      <c r="J107" s="15">
        <v>3881.35</v>
      </c>
      <c r="K107" s="16">
        <f t="shared" si="9"/>
        <v>127.01000000000022</v>
      </c>
      <c r="L107" s="7">
        <f t="shared" si="11"/>
        <v>3.1686275683820866</v>
      </c>
      <c r="M107" s="17"/>
      <c r="N107" s="18">
        <v>500</v>
      </c>
      <c r="O107" s="19"/>
      <c r="R107">
        <f t="shared" si="13"/>
        <v>5500</v>
      </c>
      <c r="S107">
        <f t="shared" si="10"/>
        <v>22045980</v>
      </c>
    </row>
    <row r="108" spans="1:19" ht="15.75" x14ac:dyDescent="0.25">
      <c r="A108" s="11"/>
      <c r="B108" s="12" t="s">
        <v>26</v>
      </c>
      <c r="C108" s="13" t="s">
        <v>171</v>
      </c>
      <c r="D108" s="14" t="s">
        <v>169</v>
      </c>
      <c r="E108" s="15">
        <v>162004683</v>
      </c>
      <c r="F108" s="11" t="s">
        <v>160</v>
      </c>
      <c r="G108" s="15" t="s">
        <v>39</v>
      </c>
      <c r="H108" s="11" t="s">
        <v>19</v>
      </c>
      <c r="I108" s="15">
        <v>3937.46</v>
      </c>
      <c r="J108" s="15">
        <v>3906</v>
      </c>
      <c r="K108" s="16">
        <f t="shared" si="9"/>
        <v>31.460000000000036</v>
      </c>
      <c r="L108" s="7">
        <f t="shared" si="11"/>
        <v>0.79899224373073086</v>
      </c>
      <c r="M108" s="17"/>
      <c r="N108" s="18">
        <v>500</v>
      </c>
      <c r="O108" s="19"/>
      <c r="R108">
        <f t="shared" si="13"/>
        <v>3800</v>
      </c>
      <c r="S108">
        <f t="shared" si="10"/>
        <v>14962348</v>
      </c>
    </row>
    <row r="109" spans="1:19" ht="15.75" x14ac:dyDescent="0.25">
      <c r="A109" s="11"/>
      <c r="B109" s="12" t="s">
        <v>26</v>
      </c>
      <c r="C109" s="13" t="s">
        <v>172</v>
      </c>
      <c r="D109" s="14" t="s">
        <v>169</v>
      </c>
      <c r="E109" s="15">
        <v>162004682</v>
      </c>
      <c r="F109" s="11" t="s">
        <v>155</v>
      </c>
      <c r="G109" s="15" t="s">
        <v>39</v>
      </c>
      <c r="H109" s="11" t="s">
        <v>19</v>
      </c>
      <c r="I109" s="15">
        <v>3770.97</v>
      </c>
      <c r="J109" s="15">
        <v>3670.48</v>
      </c>
      <c r="K109" s="16">
        <f t="shared" si="9"/>
        <v>100.48999999999978</v>
      </c>
      <c r="L109" s="7">
        <f t="shared" si="11"/>
        <v>2.6648315950537871</v>
      </c>
      <c r="M109" s="17"/>
      <c r="N109" s="18">
        <v>500</v>
      </c>
      <c r="O109" s="19"/>
      <c r="R109">
        <f t="shared" si="13"/>
        <v>3800</v>
      </c>
      <c r="S109">
        <f t="shared" si="10"/>
        <v>14329686</v>
      </c>
    </row>
    <row r="110" spans="1:19" ht="15.75" x14ac:dyDescent="0.25">
      <c r="A110" s="11"/>
      <c r="B110" s="12" t="s">
        <v>26</v>
      </c>
      <c r="C110" s="13" t="s">
        <v>173</v>
      </c>
      <c r="D110" s="14" t="s">
        <v>169</v>
      </c>
      <c r="E110" s="15">
        <v>151000005</v>
      </c>
      <c r="F110" s="11" t="s">
        <v>160</v>
      </c>
      <c r="G110" s="15" t="s">
        <v>30</v>
      </c>
      <c r="H110" s="11" t="s">
        <v>19</v>
      </c>
      <c r="I110" s="15">
        <v>4007.72</v>
      </c>
      <c r="J110" s="15">
        <v>3976.8</v>
      </c>
      <c r="K110" s="16">
        <f t="shared" si="9"/>
        <v>30.919999999999618</v>
      </c>
      <c r="L110" s="7">
        <f t="shared" si="11"/>
        <v>0.77151098380125405</v>
      </c>
      <c r="M110" s="17"/>
      <c r="N110" s="18">
        <v>500</v>
      </c>
      <c r="O110" s="19"/>
      <c r="R110">
        <f t="shared" si="13"/>
        <v>3535</v>
      </c>
      <c r="S110">
        <f t="shared" si="10"/>
        <v>14167290.199999999</v>
      </c>
    </row>
    <row r="111" spans="1:19" ht="15.75" x14ac:dyDescent="0.25">
      <c r="A111" s="11" t="s">
        <v>25</v>
      </c>
      <c r="B111" s="12" t="s">
        <v>26</v>
      </c>
      <c r="C111" s="13" t="s">
        <v>174</v>
      </c>
      <c r="D111" s="14" t="s">
        <v>175</v>
      </c>
      <c r="E111" s="15">
        <v>461000015</v>
      </c>
      <c r="F111" s="11" t="s">
        <v>169</v>
      </c>
      <c r="G111" s="15" t="s">
        <v>28</v>
      </c>
      <c r="H111" s="11" t="s">
        <v>19</v>
      </c>
      <c r="I111" s="15">
        <v>4084.39</v>
      </c>
      <c r="J111" s="15">
        <v>4058.83</v>
      </c>
      <c r="K111" s="16">
        <f t="shared" si="9"/>
        <v>25.559999999999945</v>
      </c>
      <c r="L111" s="7">
        <f t="shared" si="11"/>
        <v>0.6257972426727112</v>
      </c>
      <c r="M111" s="17"/>
      <c r="N111" s="18">
        <v>210</v>
      </c>
      <c r="O111" s="19"/>
      <c r="R111">
        <f t="shared" si="13"/>
        <v>4314</v>
      </c>
      <c r="S111">
        <f t="shared" si="10"/>
        <v>17620058.460000001</v>
      </c>
    </row>
    <row r="112" spans="1:19" ht="15.75" x14ac:dyDescent="0.25">
      <c r="A112" s="11"/>
      <c r="B112" s="12" t="s">
        <v>26</v>
      </c>
      <c r="C112" s="13" t="s">
        <v>176</v>
      </c>
      <c r="D112" s="14" t="s">
        <v>175</v>
      </c>
      <c r="E112" s="15">
        <v>162004688</v>
      </c>
      <c r="F112" s="11" t="s">
        <v>169</v>
      </c>
      <c r="G112" s="15" t="s">
        <v>39</v>
      </c>
      <c r="H112" s="11" t="s">
        <v>19</v>
      </c>
      <c r="I112" s="15">
        <v>3764.47</v>
      </c>
      <c r="J112" s="15">
        <v>3828.68</v>
      </c>
      <c r="K112" s="16">
        <f t="shared" si="9"/>
        <v>-64.210000000000036</v>
      </c>
      <c r="L112" s="7">
        <f t="shared" si="11"/>
        <v>-1.7056849968255834</v>
      </c>
      <c r="M112" s="17"/>
      <c r="N112" s="18">
        <v>660</v>
      </c>
      <c r="O112" s="19"/>
      <c r="R112">
        <f t="shared" si="13"/>
        <v>3800</v>
      </c>
      <c r="S112">
        <f t="shared" si="10"/>
        <v>14304986</v>
      </c>
    </row>
    <row r="113" spans="1:19" ht="15.75" x14ac:dyDescent="0.25">
      <c r="A113" s="11"/>
      <c r="B113" s="12" t="s">
        <v>26</v>
      </c>
      <c r="C113" s="13" t="s">
        <v>177</v>
      </c>
      <c r="D113" s="14" t="s">
        <v>175</v>
      </c>
      <c r="E113" s="15">
        <v>162004689</v>
      </c>
      <c r="F113" s="11" t="s">
        <v>169</v>
      </c>
      <c r="G113" s="15" t="s">
        <v>39</v>
      </c>
      <c r="H113" s="11" t="s">
        <v>19</v>
      </c>
      <c r="I113" s="15">
        <v>3895.36</v>
      </c>
      <c r="J113" s="15">
        <v>3866.72</v>
      </c>
      <c r="K113" s="16">
        <f t="shared" si="9"/>
        <v>28.640000000000327</v>
      </c>
      <c r="L113" s="7">
        <f t="shared" si="11"/>
        <v>0.73523371395712656</v>
      </c>
      <c r="M113" s="17"/>
      <c r="N113" s="18">
        <v>500</v>
      </c>
      <c r="O113" s="19"/>
      <c r="R113">
        <f t="shared" si="13"/>
        <v>3800</v>
      </c>
      <c r="S113">
        <f t="shared" si="10"/>
        <v>14802368</v>
      </c>
    </row>
    <row r="114" spans="1:19" ht="15.75" x14ac:dyDescent="0.25">
      <c r="A114" s="11"/>
      <c r="B114" s="12" t="s">
        <v>26</v>
      </c>
      <c r="C114" s="13" t="s">
        <v>178</v>
      </c>
      <c r="D114" s="14" t="s">
        <v>175</v>
      </c>
      <c r="E114" s="15">
        <v>162004687</v>
      </c>
      <c r="F114" s="11" t="s">
        <v>160</v>
      </c>
      <c r="G114" s="15" t="s">
        <v>39</v>
      </c>
      <c r="H114" s="11" t="s">
        <v>19</v>
      </c>
      <c r="I114" s="15">
        <v>3880.6</v>
      </c>
      <c r="J114" s="15">
        <v>3887.75</v>
      </c>
      <c r="K114" s="16">
        <f t="shared" si="9"/>
        <v>-7.1500000000000909</v>
      </c>
      <c r="L114" s="7">
        <f t="shared" si="11"/>
        <v>-0.18424985826934215</v>
      </c>
      <c r="M114" s="17"/>
      <c r="N114" s="18">
        <v>660</v>
      </c>
      <c r="O114" s="19"/>
      <c r="R114">
        <f t="shared" si="13"/>
        <v>3800</v>
      </c>
      <c r="S114">
        <f t="shared" si="10"/>
        <v>14746280</v>
      </c>
    </row>
    <row r="115" spans="1:19" ht="15.75" x14ac:dyDescent="0.25">
      <c r="A115" s="11"/>
      <c r="B115" s="12" t="s">
        <v>26</v>
      </c>
      <c r="C115" s="13" t="s">
        <v>179</v>
      </c>
      <c r="D115" s="14" t="s">
        <v>180</v>
      </c>
      <c r="E115" s="15">
        <v>151000006</v>
      </c>
      <c r="F115" s="11" t="s">
        <v>169</v>
      </c>
      <c r="G115" s="15" t="s">
        <v>30</v>
      </c>
      <c r="H115" s="11" t="s">
        <v>19</v>
      </c>
      <c r="I115" s="15">
        <v>4114.1400000000003</v>
      </c>
      <c r="J115" s="15">
        <v>4081.18</v>
      </c>
      <c r="K115" s="16">
        <f t="shared" si="9"/>
        <v>32.960000000000491</v>
      </c>
      <c r="L115" s="7">
        <f t="shared" si="11"/>
        <v>0.80113948480120967</v>
      </c>
      <c r="M115" s="17"/>
      <c r="N115" s="18">
        <v>500</v>
      </c>
      <c r="O115" s="19"/>
      <c r="R115">
        <f t="shared" si="13"/>
        <v>3535</v>
      </c>
      <c r="S115">
        <f t="shared" si="10"/>
        <v>14543484.9</v>
      </c>
    </row>
    <row r="116" spans="1:19" ht="15.75" x14ac:dyDescent="0.25">
      <c r="A116" s="11"/>
      <c r="B116" s="12" t="s">
        <v>26</v>
      </c>
      <c r="C116" s="13" t="s">
        <v>181</v>
      </c>
      <c r="D116" s="14" t="s">
        <v>180</v>
      </c>
      <c r="E116" s="15">
        <v>161002938</v>
      </c>
      <c r="F116" s="11" t="s">
        <v>175</v>
      </c>
      <c r="G116" s="15" t="s">
        <v>53</v>
      </c>
      <c r="H116" s="11" t="s">
        <v>19</v>
      </c>
      <c r="I116" s="15">
        <v>4056.45</v>
      </c>
      <c r="J116" s="15">
        <v>4024.04</v>
      </c>
      <c r="K116" s="16">
        <f t="shared" si="9"/>
        <v>32.409999999999854</v>
      </c>
      <c r="L116" s="7">
        <f t="shared" si="11"/>
        <v>0.79897447275326594</v>
      </c>
      <c r="M116" s="17"/>
      <c r="N116" s="18">
        <v>660</v>
      </c>
      <c r="O116" s="19"/>
      <c r="R116">
        <f t="shared" si="13"/>
        <v>4265</v>
      </c>
      <c r="S116">
        <f t="shared" si="10"/>
        <v>17300759.25</v>
      </c>
    </row>
    <row r="117" spans="1:19" ht="15.75" x14ac:dyDescent="0.25">
      <c r="A117" s="11"/>
      <c r="B117" s="12" t="s">
        <v>26</v>
      </c>
      <c r="C117" s="13" t="s">
        <v>182</v>
      </c>
      <c r="D117" s="14" t="s">
        <v>180</v>
      </c>
      <c r="E117" s="15">
        <v>162004693</v>
      </c>
      <c r="F117" s="11" t="s">
        <v>175</v>
      </c>
      <c r="G117" s="15" t="s">
        <v>39</v>
      </c>
      <c r="H117" s="11" t="s">
        <v>19</v>
      </c>
      <c r="I117" s="15">
        <v>3896.28</v>
      </c>
      <c r="J117" s="15">
        <v>3893.52</v>
      </c>
      <c r="K117" s="16">
        <f t="shared" si="9"/>
        <v>2.7600000000002183</v>
      </c>
      <c r="L117" s="7">
        <f t="shared" si="11"/>
        <v>7.0836798176728014E-2</v>
      </c>
      <c r="M117" s="17"/>
      <c r="N117" s="18">
        <v>500</v>
      </c>
      <c r="O117" s="19"/>
      <c r="R117">
        <f t="shared" si="13"/>
        <v>3800</v>
      </c>
      <c r="S117">
        <f t="shared" si="10"/>
        <v>14805864</v>
      </c>
    </row>
    <row r="118" spans="1:19" ht="15.75" x14ac:dyDescent="0.25">
      <c r="A118" s="11"/>
      <c r="B118" s="12" t="s">
        <v>26</v>
      </c>
      <c r="C118" s="13" t="s">
        <v>183</v>
      </c>
      <c r="D118" s="14" t="s">
        <v>180</v>
      </c>
      <c r="E118" s="15">
        <v>162004685</v>
      </c>
      <c r="F118" s="11" t="s">
        <v>160</v>
      </c>
      <c r="G118" s="15" t="s">
        <v>39</v>
      </c>
      <c r="H118" s="11" t="s">
        <v>19</v>
      </c>
      <c r="I118" s="15">
        <v>3894.94</v>
      </c>
      <c r="J118" s="15">
        <v>3885.05</v>
      </c>
      <c r="K118" s="16">
        <f t="shared" si="9"/>
        <v>9.8899999999998727</v>
      </c>
      <c r="L118" s="7">
        <f t="shared" si="11"/>
        <v>0.25391918745859687</v>
      </c>
      <c r="M118" s="17"/>
      <c r="N118" s="18">
        <v>660</v>
      </c>
      <c r="O118" s="19"/>
      <c r="R118">
        <f t="shared" si="13"/>
        <v>3800</v>
      </c>
      <c r="S118">
        <f t="shared" si="10"/>
        <v>14800772</v>
      </c>
    </row>
    <row r="119" spans="1:19" ht="15.75" x14ac:dyDescent="0.25">
      <c r="A119" s="11"/>
      <c r="B119" s="12" t="s">
        <v>26</v>
      </c>
      <c r="C119" s="13" t="s">
        <v>184</v>
      </c>
      <c r="D119" s="14" t="s">
        <v>180</v>
      </c>
      <c r="E119" s="15">
        <v>162004694</v>
      </c>
      <c r="F119" s="11" t="s">
        <v>175</v>
      </c>
      <c r="G119" s="15" t="s">
        <v>39</v>
      </c>
      <c r="H119" s="11" t="s">
        <v>19</v>
      </c>
      <c r="I119" s="15">
        <v>3965.42</v>
      </c>
      <c r="J119" s="15">
        <v>3933.28</v>
      </c>
      <c r="K119" s="16">
        <f t="shared" si="9"/>
        <v>32.139999999999873</v>
      </c>
      <c r="L119" s="7">
        <f t="shared" si="11"/>
        <v>0.81050683155882275</v>
      </c>
      <c r="M119" s="17"/>
      <c r="N119" s="18">
        <v>500</v>
      </c>
      <c r="O119" s="19"/>
      <c r="R119">
        <f t="shared" si="13"/>
        <v>3800</v>
      </c>
      <c r="S119">
        <f t="shared" si="10"/>
        <v>15068596</v>
      </c>
    </row>
    <row r="120" spans="1:19" ht="15.75" x14ac:dyDescent="0.25">
      <c r="A120" s="11" t="s">
        <v>25</v>
      </c>
      <c r="B120" s="12" t="s">
        <v>26</v>
      </c>
      <c r="C120" s="13" t="s">
        <v>185</v>
      </c>
      <c r="D120" s="14" t="s">
        <v>180</v>
      </c>
      <c r="E120" s="15">
        <v>461000016</v>
      </c>
      <c r="F120" s="11" t="s">
        <v>175</v>
      </c>
      <c r="G120" s="15" t="s">
        <v>28</v>
      </c>
      <c r="H120" s="11" t="s">
        <v>19</v>
      </c>
      <c r="I120" s="15">
        <v>3972.28</v>
      </c>
      <c r="J120" s="15">
        <v>3938.61</v>
      </c>
      <c r="K120" s="16">
        <f t="shared" si="9"/>
        <v>33.670000000000073</v>
      </c>
      <c r="L120" s="7">
        <f t="shared" si="11"/>
        <v>0.8476240345594992</v>
      </c>
      <c r="M120" s="17"/>
      <c r="N120" s="18">
        <v>500</v>
      </c>
      <c r="O120" s="19"/>
      <c r="R120">
        <f t="shared" si="13"/>
        <v>4314</v>
      </c>
      <c r="S120">
        <f t="shared" si="10"/>
        <v>17136415.920000002</v>
      </c>
    </row>
    <row r="121" spans="1:19" ht="15.75" x14ac:dyDescent="0.25">
      <c r="A121" s="11"/>
      <c r="B121" s="12" t="s">
        <v>26</v>
      </c>
      <c r="C121" s="13" t="s">
        <v>186</v>
      </c>
      <c r="D121" s="14" t="s">
        <v>187</v>
      </c>
      <c r="E121" s="15">
        <v>162004695</v>
      </c>
      <c r="F121" s="11" t="s">
        <v>180</v>
      </c>
      <c r="G121" s="15" t="s">
        <v>39</v>
      </c>
      <c r="H121" s="11" t="s">
        <v>19</v>
      </c>
      <c r="I121" s="15">
        <v>3925.49</v>
      </c>
      <c r="J121" s="15">
        <v>3904.14</v>
      </c>
      <c r="K121" s="16">
        <f t="shared" si="9"/>
        <v>21.349999999999909</v>
      </c>
      <c r="L121" s="7">
        <f t="shared" si="11"/>
        <v>0.54388114604800697</v>
      </c>
      <c r="M121" s="17"/>
      <c r="N121" s="18">
        <v>660</v>
      </c>
      <c r="O121" s="19"/>
      <c r="R121">
        <f t="shared" si="13"/>
        <v>3800</v>
      </c>
      <c r="S121">
        <f t="shared" si="10"/>
        <v>14916862</v>
      </c>
    </row>
    <row r="122" spans="1:19" ht="15.75" x14ac:dyDescent="0.25">
      <c r="A122" s="11"/>
      <c r="B122" s="12" t="s">
        <v>26</v>
      </c>
      <c r="C122" s="13" t="s">
        <v>188</v>
      </c>
      <c r="D122" s="14" t="s">
        <v>187</v>
      </c>
      <c r="E122" s="15">
        <v>151001509</v>
      </c>
      <c r="F122" s="11" t="s">
        <v>180</v>
      </c>
      <c r="G122" s="15" t="s">
        <v>36</v>
      </c>
      <c r="H122" s="11" t="s">
        <v>19</v>
      </c>
      <c r="I122" s="15">
        <v>4053.7</v>
      </c>
      <c r="J122" s="15">
        <v>4005.91</v>
      </c>
      <c r="K122" s="16">
        <f t="shared" si="9"/>
        <v>47.789999999999964</v>
      </c>
      <c r="L122" s="7">
        <f t="shared" si="11"/>
        <v>1.1789229592717756</v>
      </c>
      <c r="M122" s="17"/>
      <c r="N122" s="18">
        <v>660</v>
      </c>
      <c r="O122" s="19"/>
      <c r="R122">
        <f t="shared" si="13"/>
        <v>4245</v>
      </c>
      <c r="S122">
        <f t="shared" si="10"/>
        <v>17207956.5</v>
      </c>
    </row>
    <row r="124" spans="1:19" ht="18.75" x14ac:dyDescent="0.3">
      <c r="I124" s="114">
        <f>SUBTOTAL(9,I4:I122)</f>
        <v>433548.29</v>
      </c>
      <c r="J124" s="114">
        <f>SUBTOTAL(9,J4:J122)</f>
        <v>427780.09999999992</v>
      </c>
      <c r="K124" s="114">
        <f>SUBTOTAL(9,K4:K122)</f>
        <v>5768.189999999996</v>
      </c>
      <c r="L124" s="115">
        <f>+K124/I124%</f>
        <v>1.3304607890392086</v>
      </c>
      <c r="M124">
        <v>5699.2600000000093</v>
      </c>
      <c r="N124" s="115">
        <f>+K124-M124</f>
        <v>68.929999999986649</v>
      </c>
      <c r="S124" s="114">
        <f>SUBTOTAL(9,S4:S122)</f>
        <v>1868311360.5700002</v>
      </c>
    </row>
    <row r="125" spans="1:19" x14ac:dyDescent="0.25">
      <c r="I125">
        <f>+'210'!I15+'500'!I68+'660'!I51</f>
        <v>433548.29000000004</v>
      </c>
      <c r="J125">
        <f>+'210'!J15+'500'!J68+'660'!J51</f>
        <v>427780.1</v>
      </c>
      <c r="K125" s="115">
        <f>+'210'!K15+'500'!K68+'660'!K51</f>
        <v>5768.1899999999987</v>
      </c>
    </row>
    <row r="126" spans="1:19" x14ac:dyDescent="0.25">
      <c r="I126" s="115">
        <f>+I124-I125</f>
        <v>0</v>
      </c>
      <c r="J126" s="115">
        <f t="shared" ref="J126:K126" si="14">+J124-J125</f>
        <v>0</v>
      </c>
      <c r="K126" s="115">
        <f t="shared" si="14"/>
        <v>0</v>
      </c>
      <c r="R126" s="116" t="s">
        <v>197</v>
      </c>
      <c r="S126" s="117">
        <f>+S124/I124</f>
        <v>4309.3500854772146</v>
      </c>
    </row>
    <row r="127" spans="1:19" x14ac:dyDescent="0.25">
      <c r="I127">
        <f>+'210'!I15+'500'!I68+'660'!I51</f>
        <v>433548.29000000004</v>
      </c>
      <c r="J127">
        <f>+'210'!J15+'500'!J68+'660'!J51</f>
        <v>427780.1</v>
      </c>
    </row>
    <row r="128" spans="1:19" x14ac:dyDescent="0.25">
      <c r="I128" s="115">
        <f>+I124-I127</f>
        <v>0</v>
      </c>
      <c r="J128" s="115">
        <f>+J124-J127</f>
        <v>0</v>
      </c>
    </row>
  </sheetData>
  <autoFilter ref="A3:O122" xr:uid="{10973964-AFFF-4165-BC87-6A95DCB1F72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BF45-9FC2-448F-A8CB-A7A1CCC72E72}">
  <dimension ref="A1:S17"/>
  <sheetViews>
    <sheetView workbookViewId="0">
      <selection activeCell="L18" sqref="L18"/>
    </sheetView>
  </sheetViews>
  <sheetFormatPr defaultRowHeight="15" x14ac:dyDescent="0.25"/>
  <cols>
    <col min="3" max="5" width="11.28515625" bestFit="1" customWidth="1"/>
    <col min="6" max="6" width="10.140625" bestFit="1" customWidth="1"/>
  </cols>
  <sheetData>
    <row r="1" spans="1:19" ht="21" x14ac:dyDescent="0.35">
      <c r="J1" s="53">
        <v>210</v>
      </c>
    </row>
    <row r="2" spans="1:19" ht="15.75" thickBot="1" x14ac:dyDescent="0.3"/>
    <row r="3" spans="1:19" ht="63" x14ac:dyDescent="0.25">
      <c r="A3" s="1"/>
      <c r="B3" s="2" t="s">
        <v>0</v>
      </c>
      <c r="C3" s="3" t="s">
        <v>1</v>
      </c>
      <c r="D3" s="4" t="s">
        <v>2</v>
      </c>
      <c r="E3" s="5" t="s">
        <v>3</v>
      </c>
      <c r="F3" s="2" t="s">
        <v>4</v>
      </c>
      <c r="G3" s="5" t="s">
        <v>5</v>
      </c>
      <c r="H3" s="6" t="s">
        <v>6</v>
      </c>
      <c r="I3" s="7" t="s">
        <v>7</v>
      </c>
      <c r="J3" s="8" t="s">
        <v>8</v>
      </c>
      <c r="K3" s="8" t="s">
        <v>9</v>
      </c>
      <c r="L3" s="8" t="s">
        <v>10</v>
      </c>
      <c r="M3" s="9" t="s">
        <v>11</v>
      </c>
      <c r="N3" s="10" t="s">
        <v>189</v>
      </c>
      <c r="O3" s="5" t="s">
        <v>12</v>
      </c>
      <c r="R3" t="s">
        <v>195</v>
      </c>
      <c r="S3" t="s">
        <v>196</v>
      </c>
    </row>
    <row r="4" spans="1:19" ht="15.75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461000471</v>
      </c>
      <c r="F4" s="11" t="s">
        <v>17</v>
      </c>
      <c r="G4" s="15" t="s">
        <v>18</v>
      </c>
      <c r="H4" s="11" t="s">
        <v>19</v>
      </c>
      <c r="I4" s="15">
        <v>4024.36</v>
      </c>
      <c r="J4" s="15">
        <v>4005.1</v>
      </c>
      <c r="K4" s="16">
        <f>+I4-J4</f>
        <v>19.260000000000218</v>
      </c>
      <c r="L4" s="7">
        <f>+(K4/I4)*100</f>
        <v>0.47858541482372896</v>
      </c>
      <c r="M4" s="17"/>
      <c r="N4" s="18">
        <v>210</v>
      </c>
      <c r="O4" s="19"/>
      <c r="R4">
        <v>6122</v>
      </c>
      <c r="S4">
        <v>24637131.920000002</v>
      </c>
    </row>
    <row r="5" spans="1:19" ht="15.75" x14ac:dyDescent="0.25">
      <c r="A5" s="11" t="s">
        <v>13</v>
      </c>
      <c r="B5" s="12" t="s">
        <v>14</v>
      </c>
      <c r="C5" s="13" t="s">
        <v>20</v>
      </c>
      <c r="D5" s="14" t="s">
        <v>16</v>
      </c>
      <c r="E5" s="15">
        <v>451000467</v>
      </c>
      <c r="F5" s="11" t="s">
        <v>21</v>
      </c>
      <c r="G5" s="15" t="s">
        <v>18</v>
      </c>
      <c r="H5" s="11" t="s">
        <v>19</v>
      </c>
      <c r="I5" s="15">
        <v>3825.97</v>
      </c>
      <c r="J5" s="15">
        <v>3809.55</v>
      </c>
      <c r="K5" s="16">
        <f t="shared" ref="K5:K13" si="0">+I5-J5</f>
        <v>16.419999999999618</v>
      </c>
      <c r="L5" s="7">
        <f t="shared" ref="L5:L13" si="1">+(K5/I5)*100</f>
        <v>0.42917220992322525</v>
      </c>
      <c r="M5" s="17"/>
      <c r="N5" s="18">
        <v>210</v>
      </c>
      <c r="O5" s="19"/>
      <c r="R5">
        <v>6122</v>
      </c>
      <c r="S5">
        <v>23422588.34</v>
      </c>
    </row>
    <row r="6" spans="1:19" ht="15.75" x14ac:dyDescent="0.25">
      <c r="A6" s="11" t="s">
        <v>13</v>
      </c>
      <c r="B6" s="12" t="s">
        <v>14</v>
      </c>
      <c r="C6" s="13" t="s">
        <v>22</v>
      </c>
      <c r="D6" s="14" t="s">
        <v>23</v>
      </c>
      <c r="E6" s="15">
        <v>461000472</v>
      </c>
      <c r="F6" s="11" t="s">
        <v>24</v>
      </c>
      <c r="G6" s="15" t="s">
        <v>18</v>
      </c>
      <c r="H6" s="11" t="s">
        <v>19</v>
      </c>
      <c r="I6" s="15">
        <v>3902.56</v>
      </c>
      <c r="J6" s="15">
        <v>3883.1</v>
      </c>
      <c r="K6" s="16">
        <f t="shared" si="0"/>
        <v>19.460000000000036</v>
      </c>
      <c r="L6" s="7">
        <f t="shared" si="1"/>
        <v>0.49864704194170079</v>
      </c>
      <c r="M6" s="17"/>
      <c r="N6" s="18">
        <v>210</v>
      </c>
      <c r="O6" s="19"/>
      <c r="R6">
        <v>6122</v>
      </c>
      <c r="S6">
        <v>23891472.32</v>
      </c>
    </row>
    <row r="7" spans="1:19" ht="15.75" x14ac:dyDescent="0.25">
      <c r="A7" s="11" t="s">
        <v>25</v>
      </c>
      <c r="B7" s="12" t="s">
        <v>26</v>
      </c>
      <c r="C7" s="13" t="s">
        <v>27</v>
      </c>
      <c r="D7" s="14" t="s">
        <v>23</v>
      </c>
      <c r="E7" s="15">
        <v>461000013</v>
      </c>
      <c r="F7" s="11" t="s">
        <v>16</v>
      </c>
      <c r="G7" s="15" t="s">
        <v>28</v>
      </c>
      <c r="H7" s="11" t="s">
        <v>19</v>
      </c>
      <c r="I7" s="15">
        <v>4076.11</v>
      </c>
      <c r="J7" s="15">
        <v>4045.55</v>
      </c>
      <c r="K7" s="16">
        <f t="shared" si="0"/>
        <v>30.559999999999945</v>
      </c>
      <c r="L7" s="7">
        <f t="shared" si="1"/>
        <v>0.74973442816803137</v>
      </c>
      <c r="M7" s="17"/>
      <c r="N7" s="18">
        <v>210</v>
      </c>
      <c r="O7" s="19"/>
      <c r="R7">
        <v>4314</v>
      </c>
      <c r="S7">
        <v>17584338.539999999</v>
      </c>
    </row>
    <row r="8" spans="1:19" ht="15.75" x14ac:dyDescent="0.25">
      <c r="A8" s="11" t="s">
        <v>25</v>
      </c>
      <c r="B8" s="12" t="s">
        <v>26</v>
      </c>
      <c r="C8" s="13" t="s">
        <v>34</v>
      </c>
      <c r="D8" s="14" t="s">
        <v>33</v>
      </c>
      <c r="E8" s="15">
        <v>461000014</v>
      </c>
      <c r="F8" s="11" t="s">
        <v>23</v>
      </c>
      <c r="G8" s="15" t="s">
        <v>28</v>
      </c>
      <c r="H8" s="11" t="s">
        <v>19</v>
      </c>
      <c r="I8" s="15">
        <v>4089.03</v>
      </c>
      <c r="J8" s="15">
        <v>4059.95</v>
      </c>
      <c r="K8" s="16">
        <f t="shared" si="0"/>
        <v>29.080000000000382</v>
      </c>
      <c r="L8" s="7">
        <f t="shared" si="1"/>
        <v>0.71117110904053971</v>
      </c>
      <c r="M8" s="17"/>
      <c r="N8" s="18">
        <v>210</v>
      </c>
      <c r="O8" s="19"/>
      <c r="R8">
        <v>4314</v>
      </c>
      <c r="S8">
        <v>17640075.420000002</v>
      </c>
    </row>
    <row r="9" spans="1:19" ht="15.75" x14ac:dyDescent="0.25">
      <c r="A9" s="11"/>
      <c r="B9" s="12" t="s">
        <v>26</v>
      </c>
      <c r="C9" s="13" t="s">
        <v>130</v>
      </c>
      <c r="D9" s="14" t="s">
        <v>128</v>
      </c>
      <c r="E9" s="15">
        <v>162004657</v>
      </c>
      <c r="F9" s="11" t="s">
        <v>119</v>
      </c>
      <c r="G9" s="15" t="s">
        <v>39</v>
      </c>
      <c r="H9" s="11" t="s">
        <v>19</v>
      </c>
      <c r="I9" s="15">
        <v>3975.69</v>
      </c>
      <c r="J9" s="15">
        <v>3418.47</v>
      </c>
      <c r="K9" s="16">
        <f t="shared" si="0"/>
        <v>557.22000000000025</v>
      </c>
      <c r="L9" s="7">
        <f t="shared" si="1"/>
        <v>14.015680297005053</v>
      </c>
      <c r="M9" s="17"/>
      <c r="N9" s="18">
        <v>210</v>
      </c>
      <c r="O9" s="19"/>
      <c r="R9">
        <v>3800</v>
      </c>
      <c r="S9">
        <v>15107622</v>
      </c>
    </row>
    <row r="10" spans="1:19" ht="15.75" x14ac:dyDescent="0.25">
      <c r="A10" s="11"/>
      <c r="B10" s="12" t="s">
        <v>26</v>
      </c>
      <c r="C10" s="13" t="s">
        <v>132</v>
      </c>
      <c r="D10" s="14" t="s">
        <v>133</v>
      </c>
      <c r="E10" s="15">
        <v>162004659</v>
      </c>
      <c r="F10" s="11" t="s">
        <v>128</v>
      </c>
      <c r="G10" s="15" t="s">
        <v>39</v>
      </c>
      <c r="H10" s="11" t="s">
        <v>19</v>
      </c>
      <c r="I10" s="15">
        <v>4043.55</v>
      </c>
      <c r="J10" s="15">
        <v>3998.31</v>
      </c>
      <c r="K10" s="16">
        <f t="shared" si="0"/>
        <v>45.240000000000236</v>
      </c>
      <c r="L10" s="7">
        <f t="shared" si="1"/>
        <v>1.1188188596653987</v>
      </c>
      <c r="M10" s="17"/>
      <c r="N10" s="18">
        <v>210</v>
      </c>
      <c r="O10" s="19"/>
      <c r="R10">
        <v>3800</v>
      </c>
      <c r="S10">
        <v>15365490</v>
      </c>
    </row>
    <row r="11" spans="1:19" ht="15.75" x14ac:dyDescent="0.25">
      <c r="A11" s="11"/>
      <c r="B11" s="12" t="s">
        <v>26</v>
      </c>
      <c r="C11" s="13" t="s">
        <v>138</v>
      </c>
      <c r="D11" s="14" t="s">
        <v>139</v>
      </c>
      <c r="E11" s="15">
        <v>162004665</v>
      </c>
      <c r="F11" s="11" t="s">
        <v>136</v>
      </c>
      <c r="G11" s="15" t="s">
        <v>39</v>
      </c>
      <c r="H11" s="11" t="s">
        <v>19</v>
      </c>
      <c r="I11" s="15">
        <v>3952.67</v>
      </c>
      <c r="J11" s="15">
        <v>4019.63</v>
      </c>
      <c r="K11" s="16">
        <f t="shared" si="0"/>
        <v>-66.960000000000036</v>
      </c>
      <c r="L11" s="7">
        <f t="shared" si="1"/>
        <v>-1.6940447849175377</v>
      </c>
      <c r="M11" s="17"/>
      <c r="N11" s="18">
        <v>210</v>
      </c>
      <c r="O11" s="19"/>
      <c r="R11">
        <v>3800</v>
      </c>
      <c r="S11">
        <v>15020146</v>
      </c>
    </row>
    <row r="12" spans="1:19" ht="15.75" x14ac:dyDescent="0.25">
      <c r="A12" s="11"/>
      <c r="B12" s="12" t="s">
        <v>26</v>
      </c>
      <c r="C12" s="13" t="s">
        <v>149</v>
      </c>
      <c r="D12" s="14" t="s">
        <v>148</v>
      </c>
      <c r="E12" s="15">
        <v>162004672</v>
      </c>
      <c r="F12" s="11" t="s">
        <v>142</v>
      </c>
      <c r="G12" s="15" t="s">
        <v>39</v>
      </c>
      <c r="H12" s="11" t="s">
        <v>19</v>
      </c>
      <c r="I12" s="15">
        <v>3873.66</v>
      </c>
      <c r="J12" s="15">
        <v>3880.13</v>
      </c>
      <c r="K12" s="16">
        <f t="shared" si="0"/>
        <v>-6.4700000000002547</v>
      </c>
      <c r="L12" s="7">
        <f t="shared" si="1"/>
        <v>-0.16702550043112341</v>
      </c>
      <c r="M12" s="17"/>
      <c r="N12" s="18">
        <v>210</v>
      </c>
      <c r="O12" s="19"/>
      <c r="R12">
        <v>3800</v>
      </c>
      <c r="S12">
        <v>14719908</v>
      </c>
    </row>
    <row r="13" spans="1:19" ht="15.75" x14ac:dyDescent="0.25">
      <c r="A13" s="11" t="s">
        <v>25</v>
      </c>
      <c r="B13" s="12" t="s">
        <v>26</v>
      </c>
      <c r="C13" s="13" t="s">
        <v>174</v>
      </c>
      <c r="D13" s="14" t="s">
        <v>175</v>
      </c>
      <c r="E13" s="15">
        <v>461000015</v>
      </c>
      <c r="F13" s="11" t="s">
        <v>169</v>
      </c>
      <c r="G13" s="15" t="s">
        <v>28</v>
      </c>
      <c r="H13" s="11" t="s">
        <v>19</v>
      </c>
      <c r="I13" s="15">
        <v>4084.39</v>
      </c>
      <c r="J13" s="15">
        <v>4058.83</v>
      </c>
      <c r="K13" s="16">
        <f t="shared" si="0"/>
        <v>25.559999999999945</v>
      </c>
      <c r="L13" s="7">
        <f t="shared" si="1"/>
        <v>0.6257972426727112</v>
      </c>
      <c r="M13" s="17"/>
      <c r="N13" s="18">
        <v>210</v>
      </c>
      <c r="O13" s="19"/>
      <c r="R13">
        <v>4314</v>
      </c>
      <c r="S13">
        <v>17620058.460000001</v>
      </c>
    </row>
    <row r="15" spans="1:19" x14ac:dyDescent="0.25">
      <c r="I15">
        <f>SUBTOTAL(9,I4:I13)</f>
        <v>39847.989999999991</v>
      </c>
      <c r="J15">
        <f t="shared" ref="J15:K15" si="2">SUBTOTAL(9,J4:J13)</f>
        <v>39178.620000000003</v>
      </c>
      <c r="K15">
        <f t="shared" si="2"/>
        <v>669.37000000000035</v>
      </c>
      <c r="L15">
        <f>+K15/I15%</f>
        <v>1.6798086929855194</v>
      </c>
      <c r="S15">
        <f>SUBTOTAL(9,S4:S13)</f>
        <v>185008831.00000003</v>
      </c>
    </row>
    <row r="17" spans="18:19" x14ac:dyDescent="0.25">
      <c r="R17" s="116" t="s">
        <v>197</v>
      </c>
      <c r="S17" s="117">
        <f>+S15/I15</f>
        <v>4642.8648220399591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8383-C50F-4515-9FFA-53A39E64DE95}">
  <dimension ref="A1:S70"/>
  <sheetViews>
    <sheetView topLeftCell="A14" workbookViewId="0">
      <selection activeCell="E20" sqref="E20"/>
    </sheetView>
  </sheetViews>
  <sheetFormatPr defaultRowHeight="15" x14ac:dyDescent="0.25"/>
  <cols>
    <col min="1" max="1" width="5.85546875" bestFit="1" customWidth="1"/>
    <col min="2" max="2" width="6.140625" bestFit="1" customWidth="1"/>
    <col min="3" max="5" width="11.28515625" bestFit="1" customWidth="1"/>
    <col min="6" max="6" width="10.140625" bestFit="1" customWidth="1"/>
    <col min="7" max="7" width="8.42578125" bestFit="1" customWidth="1"/>
    <col min="8" max="8" width="5.28515625" bestFit="1" customWidth="1"/>
    <col min="9" max="9" width="11.28515625" customWidth="1"/>
    <col min="10" max="11" width="9" bestFit="1" customWidth="1"/>
    <col min="12" max="12" width="7.28515625" bestFit="1" customWidth="1"/>
    <col min="14" max="14" width="4.42578125" bestFit="1" customWidth="1"/>
    <col min="15" max="15" width="16.140625" customWidth="1"/>
    <col min="18" max="18" width="8.28515625" customWidth="1"/>
    <col min="19" max="19" width="12" bestFit="1" customWidth="1"/>
  </cols>
  <sheetData>
    <row r="1" spans="1:19" ht="21" x14ac:dyDescent="0.35">
      <c r="J1" s="53">
        <v>500</v>
      </c>
    </row>
    <row r="2" spans="1:19" ht="15.75" thickBot="1" x14ac:dyDescent="0.3"/>
    <row r="3" spans="1:19" ht="63" x14ac:dyDescent="0.25">
      <c r="A3" s="1"/>
      <c r="B3" s="2" t="s">
        <v>0</v>
      </c>
      <c r="C3" s="3" t="s">
        <v>1</v>
      </c>
      <c r="D3" s="4" t="s">
        <v>2</v>
      </c>
      <c r="E3" s="5" t="s">
        <v>3</v>
      </c>
      <c r="F3" s="2" t="s">
        <v>4</v>
      </c>
      <c r="G3" s="5" t="s">
        <v>5</v>
      </c>
      <c r="H3" s="6" t="s">
        <v>6</v>
      </c>
      <c r="I3" s="7" t="s">
        <v>7</v>
      </c>
      <c r="J3" s="8" t="s">
        <v>8</v>
      </c>
      <c r="K3" s="8" t="s">
        <v>9</v>
      </c>
      <c r="L3" s="8" t="s">
        <v>10</v>
      </c>
      <c r="M3" s="9" t="s">
        <v>11</v>
      </c>
      <c r="N3" s="10" t="s">
        <v>189</v>
      </c>
      <c r="O3" s="5" t="s">
        <v>12</v>
      </c>
      <c r="R3" t="s">
        <v>195</v>
      </c>
      <c r="S3" t="s">
        <v>196</v>
      </c>
    </row>
    <row r="4" spans="1:19" ht="15.75" x14ac:dyDescent="0.25">
      <c r="A4" s="11" t="s">
        <v>13</v>
      </c>
      <c r="B4" s="12" t="s">
        <v>14</v>
      </c>
      <c r="C4" s="13" t="s">
        <v>31</v>
      </c>
      <c r="D4" s="14" t="s">
        <v>23</v>
      </c>
      <c r="E4" s="15">
        <v>461000473</v>
      </c>
      <c r="F4" s="11" t="s">
        <v>24</v>
      </c>
      <c r="G4" s="15" t="s">
        <v>18</v>
      </c>
      <c r="H4" s="11" t="s">
        <v>19</v>
      </c>
      <c r="I4" s="15">
        <v>3926.9</v>
      </c>
      <c r="J4" s="15">
        <v>3907.65</v>
      </c>
      <c r="K4" s="16">
        <f>+I4-J4</f>
        <v>19.25</v>
      </c>
      <c r="L4" s="7">
        <f>+(K4/I4)*100</f>
        <v>0.49020856146069414</v>
      </c>
      <c r="M4" s="17"/>
      <c r="N4" s="18">
        <v>500</v>
      </c>
      <c r="O4" s="19"/>
      <c r="R4">
        <v>6122</v>
      </c>
      <c r="S4">
        <v>24040481.800000001</v>
      </c>
    </row>
    <row r="5" spans="1:19" ht="15.75" x14ac:dyDescent="0.25">
      <c r="A5" s="11" t="s">
        <v>13</v>
      </c>
      <c r="B5" s="12" t="s">
        <v>14</v>
      </c>
      <c r="C5" s="13" t="s">
        <v>32</v>
      </c>
      <c r="D5" s="14" t="s">
        <v>33</v>
      </c>
      <c r="E5" s="15">
        <v>461000474</v>
      </c>
      <c r="F5" s="11" t="s">
        <v>23</v>
      </c>
      <c r="G5" s="15" t="s">
        <v>18</v>
      </c>
      <c r="H5" s="11" t="s">
        <v>19</v>
      </c>
      <c r="I5" s="15">
        <v>4028</v>
      </c>
      <c r="J5" s="15">
        <v>4007.85</v>
      </c>
      <c r="K5" s="16">
        <f t="shared" ref="K5:K66" si="0">+I5-J5</f>
        <v>20.150000000000091</v>
      </c>
      <c r="L5" s="7">
        <f t="shared" ref="L5:L66" si="1">+(K5/I5)*100</f>
        <v>0.5002482621648483</v>
      </c>
      <c r="M5" s="17"/>
      <c r="N5" s="18">
        <v>500</v>
      </c>
      <c r="O5" s="19"/>
      <c r="R5">
        <v>6122</v>
      </c>
      <c r="S5">
        <v>24659416</v>
      </c>
    </row>
    <row r="6" spans="1:19" ht="15.75" x14ac:dyDescent="0.25">
      <c r="A6" s="11"/>
      <c r="B6" s="12" t="s">
        <v>26</v>
      </c>
      <c r="C6" s="13" t="s">
        <v>40</v>
      </c>
      <c r="D6" s="14" t="s">
        <v>38</v>
      </c>
      <c r="E6" s="15">
        <v>151000973</v>
      </c>
      <c r="F6" s="11" t="s">
        <v>33</v>
      </c>
      <c r="G6" s="15" t="s">
        <v>41</v>
      </c>
      <c r="H6" s="11" t="s">
        <v>19</v>
      </c>
      <c r="I6" s="15">
        <v>4077.91</v>
      </c>
      <c r="J6" s="15">
        <v>3971.05</v>
      </c>
      <c r="K6" s="16">
        <f t="shared" si="0"/>
        <v>106.85999999999967</v>
      </c>
      <c r="L6" s="7">
        <f t="shared" si="1"/>
        <v>2.6204599905343589</v>
      </c>
      <c r="M6" s="17"/>
      <c r="N6" s="18">
        <v>500</v>
      </c>
      <c r="O6" s="19"/>
      <c r="R6">
        <v>5500</v>
      </c>
      <c r="S6">
        <v>22428505</v>
      </c>
    </row>
    <row r="7" spans="1:19" ht="15.75" x14ac:dyDescent="0.25">
      <c r="A7" s="11"/>
      <c r="B7" s="12" t="s">
        <v>26</v>
      </c>
      <c r="C7" s="13" t="s">
        <v>42</v>
      </c>
      <c r="D7" s="14" t="s">
        <v>38</v>
      </c>
      <c r="E7" s="15">
        <v>162004607</v>
      </c>
      <c r="F7" s="11" t="s">
        <v>33</v>
      </c>
      <c r="G7" s="15" t="s">
        <v>39</v>
      </c>
      <c r="H7" s="11" t="s">
        <v>19</v>
      </c>
      <c r="I7" s="15">
        <v>3856.15</v>
      </c>
      <c r="J7" s="15">
        <v>3759.1</v>
      </c>
      <c r="K7" s="16">
        <f t="shared" si="0"/>
        <v>97.050000000000182</v>
      </c>
      <c r="L7" s="7">
        <f t="shared" si="1"/>
        <v>2.5167589435058328</v>
      </c>
      <c r="M7" s="17"/>
      <c r="N7" s="18">
        <v>500</v>
      </c>
      <c r="O7" s="19"/>
      <c r="R7">
        <v>3800</v>
      </c>
      <c r="S7">
        <v>14653370</v>
      </c>
    </row>
    <row r="8" spans="1:19" ht="15.75" x14ac:dyDescent="0.25">
      <c r="A8" s="11"/>
      <c r="B8" s="12" t="s">
        <v>26</v>
      </c>
      <c r="C8" s="13" t="s">
        <v>44</v>
      </c>
      <c r="D8" s="14" t="s">
        <v>45</v>
      </c>
      <c r="E8" s="15">
        <v>162004610</v>
      </c>
      <c r="F8" s="11" t="s">
        <v>38</v>
      </c>
      <c r="G8" s="15" t="s">
        <v>39</v>
      </c>
      <c r="H8" s="11" t="s">
        <v>19</v>
      </c>
      <c r="I8" s="15">
        <v>3919.89</v>
      </c>
      <c r="J8" s="15">
        <v>3888.55</v>
      </c>
      <c r="K8" s="16">
        <f t="shared" si="0"/>
        <v>31.339999999999691</v>
      </c>
      <c r="L8" s="7">
        <f t="shared" si="1"/>
        <v>0.79951223121056181</v>
      </c>
      <c r="M8" s="17"/>
      <c r="N8" s="18">
        <v>500</v>
      </c>
      <c r="O8" s="19"/>
      <c r="R8">
        <v>3800</v>
      </c>
      <c r="S8">
        <v>14895582</v>
      </c>
    </row>
    <row r="9" spans="1:19" ht="15.75" x14ac:dyDescent="0.25">
      <c r="A9" s="11"/>
      <c r="B9" s="12" t="s">
        <v>26</v>
      </c>
      <c r="C9" s="13" t="s">
        <v>49</v>
      </c>
      <c r="D9" s="14" t="s">
        <v>47</v>
      </c>
      <c r="E9" s="15">
        <v>162004617</v>
      </c>
      <c r="F9" s="11" t="s">
        <v>45</v>
      </c>
      <c r="G9" s="15" t="s">
        <v>39</v>
      </c>
      <c r="H9" s="11" t="s">
        <v>19</v>
      </c>
      <c r="I9" s="15">
        <v>3993.73</v>
      </c>
      <c r="J9" s="15">
        <v>3952.95</v>
      </c>
      <c r="K9" s="16">
        <f t="shared" si="0"/>
        <v>40.7800000000002</v>
      </c>
      <c r="L9" s="7">
        <f t="shared" si="1"/>
        <v>1.0211005751515549</v>
      </c>
      <c r="M9" s="17"/>
      <c r="N9" s="18">
        <v>500</v>
      </c>
      <c r="O9" s="19"/>
      <c r="R9">
        <v>3800</v>
      </c>
      <c r="S9">
        <v>15176174</v>
      </c>
    </row>
    <row r="10" spans="1:19" ht="15.75" x14ac:dyDescent="0.25">
      <c r="A10" s="11"/>
      <c r="B10" s="12" t="s">
        <v>26</v>
      </c>
      <c r="C10" s="13" t="s">
        <v>50</v>
      </c>
      <c r="D10" s="14" t="s">
        <v>47</v>
      </c>
      <c r="E10" s="15">
        <v>162000592</v>
      </c>
      <c r="F10" s="11" t="s">
        <v>45</v>
      </c>
      <c r="G10" s="15" t="s">
        <v>51</v>
      </c>
      <c r="H10" s="11" t="s">
        <v>19</v>
      </c>
      <c r="I10" s="15">
        <v>4205</v>
      </c>
      <c r="J10" s="15">
        <v>4098.2</v>
      </c>
      <c r="K10" s="16">
        <f t="shared" si="0"/>
        <v>106.80000000000018</v>
      </c>
      <c r="L10" s="7">
        <f t="shared" si="1"/>
        <v>2.5398335315101113</v>
      </c>
      <c r="M10" s="17"/>
      <c r="N10" s="18">
        <v>500</v>
      </c>
      <c r="O10" s="19"/>
      <c r="R10">
        <v>4313</v>
      </c>
      <c r="S10">
        <v>18136165</v>
      </c>
    </row>
    <row r="11" spans="1:19" ht="15.75" x14ac:dyDescent="0.25">
      <c r="A11" s="11"/>
      <c r="B11" s="12" t="s">
        <v>26</v>
      </c>
      <c r="C11" s="13" t="s">
        <v>56</v>
      </c>
      <c r="D11" s="14" t="s">
        <v>55</v>
      </c>
      <c r="E11" s="15">
        <v>161005046</v>
      </c>
      <c r="F11" s="11" t="s">
        <v>55</v>
      </c>
      <c r="G11" s="15" t="s">
        <v>57</v>
      </c>
      <c r="H11" s="11" t="s">
        <v>19</v>
      </c>
      <c r="I11" s="15">
        <v>3869.8</v>
      </c>
      <c r="J11" s="15">
        <v>3709.25</v>
      </c>
      <c r="K11" s="16">
        <f t="shared" si="0"/>
        <v>160.55000000000018</v>
      </c>
      <c r="L11" s="7">
        <f t="shared" si="1"/>
        <v>4.148793219287823</v>
      </c>
      <c r="M11" s="17"/>
      <c r="N11" s="18">
        <v>500</v>
      </c>
      <c r="O11" s="19"/>
      <c r="R11">
        <v>5900</v>
      </c>
      <c r="S11">
        <v>22831820</v>
      </c>
    </row>
    <row r="12" spans="1:19" ht="15.75" x14ac:dyDescent="0.25">
      <c r="A12" s="11"/>
      <c r="B12" s="12" t="s">
        <v>26</v>
      </c>
      <c r="C12" s="13" t="s">
        <v>61</v>
      </c>
      <c r="D12" s="14" t="s">
        <v>59</v>
      </c>
      <c r="E12" s="15">
        <v>162004623</v>
      </c>
      <c r="F12" s="11" t="s">
        <v>55</v>
      </c>
      <c r="G12" s="15" t="s">
        <v>39</v>
      </c>
      <c r="H12" s="11" t="s">
        <v>19</v>
      </c>
      <c r="I12" s="15">
        <v>4020.39</v>
      </c>
      <c r="J12" s="15">
        <v>3894.55</v>
      </c>
      <c r="K12" s="16">
        <f t="shared" si="0"/>
        <v>125.83999999999969</v>
      </c>
      <c r="L12" s="7">
        <f t="shared" si="1"/>
        <v>3.1300445976634035</v>
      </c>
      <c r="M12" s="17"/>
      <c r="N12" s="18">
        <v>500</v>
      </c>
      <c r="O12" s="19"/>
      <c r="R12">
        <v>3800</v>
      </c>
      <c r="S12">
        <v>15277482</v>
      </c>
    </row>
    <row r="13" spans="1:19" ht="15.75" x14ac:dyDescent="0.25">
      <c r="A13" s="11"/>
      <c r="B13" s="12" t="s">
        <v>26</v>
      </c>
      <c r="C13" s="13" t="s">
        <v>62</v>
      </c>
      <c r="D13" s="14" t="s">
        <v>59</v>
      </c>
      <c r="E13" s="15">
        <v>162004624</v>
      </c>
      <c r="F13" s="11" t="s">
        <v>55</v>
      </c>
      <c r="G13" s="15" t="s">
        <v>39</v>
      </c>
      <c r="H13" s="11" t="s">
        <v>19</v>
      </c>
      <c r="I13" s="15">
        <v>3943.24</v>
      </c>
      <c r="J13" s="15">
        <v>3863.15</v>
      </c>
      <c r="K13" s="16">
        <f t="shared" si="0"/>
        <v>80.089999999999691</v>
      </c>
      <c r="L13" s="7">
        <f t="shared" si="1"/>
        <v>2.0310708960144375</v>
      </c>
      <c r="M13" s="17"/>
      <c r="N13" s="18">
        <v>500</v>
      </c>
      <c r="O13" s="19"/>
      <c r="R13">
        <v>3800</v>
      </c>
      <c r="S13">
        <v>14984312</v>
      </c>
    </row>
    <row r="14" spans="1:19" ht="15.75" x14ac:dyDescent="0.25">
      <c r="A14" s="11"/>
      <c r="B14" s="12" t="s">
        <v>26</v>
      </c>
      <c r="C14" s="13" t="s">
        <v>64</v>
      </c>
      <c r="D14" s="14" t="s">
        <v>65</v>
      </c>
      <c r="E14" s="15">
        <v>162004626</v>
      </c>
      <c r="F14" s="11" t="s">
        <v>59</v>
      </c>
      <c r="G14" s="15" t="s">
        <v>39</v>
      </c>
      <c r="H14" s="11" t="s">
        <v>19</v>
      </c>
      <c r="I14" s="15">
        <v>3961.8</v>
      </c>
      <c r="J14" s="15">
        <v>3930.1</v>
      </c>
      <c r="K14" s="16">
        <f t="shared" si="0"/>
        <v>31.700000000000273</v>
      </c>
      <c r="L14" s="7">
        <f t="shared" si="1"/>
        <v>0.80014134989147034</v>
      </c>
      <c r="M14" s="17"/>
      <c r="N14" s="18">
        <v>500</v>
      </c>
      <c r="O14" s="19"/>
      <c r="R14">
        <v>3800</v>
      </c>
      <c r="S14">
        <v>15054840</v>
      </c>
    </row>
    <row r="15" spans="1:19" ht="15.75" x14ac:dyDescent="0.25">
      <c r="A15" s="11"/>
      <c r="B15" s="12" t="s">
        <v>26</v>
      </c>
      <c r="C15" s="13" t="s">
        <v>67</v>
      </c>
      <c r="D15" s="14" t="s">
        <v>65</v>
      </c>
      <c r="E15" s="15">
        <v>151001485</v>
      </c>
      <c r="F15" s="11" t="s">
        <v>59</v>
      </c>
      <c r="G15" s="15" t="s">
        <v>36</v>
      </c>
      <c r="H15" s="11" t="s">
        <v>19</v>
      </c>
      <c r="I15" s="15">
        <v>4032</v>
      </c>
      <c r="J15" s="15">
        <v>3935.65</v>
      </c>
      <c r="K15" s="16">
        <f t="shared" si="0"/>
        <v>96.349999999999909</v>
      </c>
      <c r="L15" s="7">
        <f t="shared" si="1"/>
        <v>2.3896329365079341</v>
      </c>
      <c r="M15" s="17"/>
      <c r="N15" s="18">
        <v>500</v>
      </c>
      <c r="O15" s="19"/>
      <c r="R15">
        <v>4245</v>
      </c>
      <c r="S15">
        <v>17115840</v>
      </c>
    </row>
    <row r="16" spans="1:19" ht="15.75" x14ac:dyDescent="0.25">
      <c r="A16" s="11"/>
      <c r="B16" s="12" t="s">
        <v>26</v>
      </c>
      <c r="C16" s="13" t="s">
        <v>69</v>
      </c>
      <c r="D16" s="14" t="s">
        <v>65</v>
      </c>
      <c r="E16" s="15">
        <v>162004628</v>
      </c>
      <c r="F16" s="11" t="s">
        <v>65</v>
      </c>
      <c r="G16" s="15" t="s">
        <v>39</v>
      </c>
      <c r="H16" s="11" t="s">
        <v>19</v>
      </c>
      <c r="I16" s="15">
        <v>3862.65</v>
      </c>
      <c r="J16" s="15">
        <v>3831.8</v>
      </c>
      <c r="K16" s="16">
        <f t="shared" si="0"/>
        <v>30.849999999999909</v>
      </c>
      <c r="L16" s="7">
        <f t="shared" si="1"/>
        <v>0.79867448513326111</v>
      </c>
      <c r="M16" s="17"/>
      <c r="N16" s="18">
        <v>500</v>
      </c>
      <c r="O16" s="19"/>
      <c r="R16">
        <v>3800</v>
      </c>
      <c r="S16">
        <v>14678070</v>
      </c>
    </row>
    <row r="17" spans="1:19" ht="16.5" thickBot="1" x14ac:dyDescent="0.3">
      <c r="A17" s="11"/>
      <c r="B17" s="12" t="s">
        <v>26</v>
      </c>
      <c r="C17" s="13" t="s">
        <v>72</v>
      </c>
      <c r="D17" s="14" t="s">
        <v>71</v>
      </c>
      <c r="E17" s="15">
        <v>162004631</v>
      </c>
      <c r="F17" s="11" t="s">
        <v>65</v>
      </c>
      <c r="G17" s="15" t="s">
        <v>39</v>
      </c>
      <c r="H17" s="11" t="s">
        <v>19</v>
      </c>
      <c r="I17" s="15">
        <v>3934.42</v>
      </c>
      <c r="J17" s="15">
        <v>3902.9</v>
      </c>
      <c r="K17" s="16">
        <f t="shared" si="0"/>
        <v>31.519999999999982</v>
      </c>
      <c r="L17" s="7">
        <f t="shared" si="1"/>
        <v>0.80113460179645235</v>
      </c>
      <c r="M17" s="17"/>
      <c r="N17" s="18">
        <v>500</v>
      </c>
      <c r="O17" s="19"/>
      <c r="R17">
        <v>3800</v>
      </c>
      <c r="S17">
        <v>14950796</v>
      </c>
    </row>
    <row r="18" spans="1:19" ht="15.75" x14ac:dyDescent="0.25">
      <c r="A18" s="20"/>
      <c r="B18" s="21" t="s">
        <v>14</v>
      </c>
      <c r="C18" s="22" t="s">
        <v>76</v>
      </c>
      <c r="D18" s="23" t="s">
        <v>74</v>
      </c>
      <c r="E18" s="24">
        <v>161000104</v>
      </c>
      <c r="F18" s="21" t="s">
        <v>47</v>
      </c>
      <c r="G18" s="24" t="s">
        <v>77</v>
      </c>
      <c r="H18" s="21" t="s">
        <v>78</v>
      </c>
      <c r="I18" s="25">
        <v>4177.13</v>
      </c>
      <c r="J18" s="26">
        <v>3576.74</v>
      </c>
      <c r="K18" s="27">
        <f t="shared" si="0"/>
        <v>600.39000000000033</v>
      </c>
      <c r="L18" s="28">
        <f t="shared" si="1"/>
        <v>14.373265854785469</v>
      </c>
      <c r="M18" s="29"/>
      <c r="N18" s="18">
        <v>500</v>
      </c>
      <c r="O18" s="30"/>
      <c r="R18">
        <v>3977</v>
      </c>
      <c r="S18">
        <v>16612446.01</v>
      </c>
    </row>
    <row r="19" spans="1:19" ht="16.5" thickBot="1" x14ac:dyDescent="0.3">
      <c r="A19" s="31"/>
      <c r="B19" s="32"/>
      <c r="C19" s="33"/>
      <c r="D19" s="34"/>
      <c r="E19" s="35">
        <v>162001669</v>
      </c>
      <c r="F19" s="36" t="s">
        <v>71</v>
      </c>
      <c r="G19" s="35" t="s">
        <v>79</v>
      </c>
      <c r="H19" s="36" t="s">
        <v>19</v>
      </c>
      <c r="I19" s="37"/>
      <c r="J19" s="38"/>
      <c r="K19" s="39"/>
      <c r="L19" s="40"/>
      <c r="M19" s="41"/>
      <c r="N19" s="18">
        <v>500</v>
      </c>
      <c r="O19" s="42" t="s">
        <v>80</v>
      </c>
    </row>
    <row r="20" spans="1:19" ht="15.75" x14ac:dyDescent="0.25">
      <c r="A20" s="93" t="s">
        <v>81</v>
      </c>
      <c r="B20" s="94" t="s">
        <v>14</v>
      </c>
      <c r="C20" s="95" t="s">
        <v>82</v>
      </c>
      <c r="D20" s="96" t="s">
        <v>74</v>
      </c>
      <c r="E20" s="97">
        <v>161006230</v>
      </c>
      <c r="F20" s="94" t="s">
        <v>59</v>
      </c>
      <c r="G20" s="97" t="s">
        <v>83</v>
      </c>
      <c r="H20" s="94" t="s">
        <v>78</v>
      </c>
      <c r="I20" s="98">
        <v>3811.78</v>
      </c>
      <c r="J20" s="99">
        <v>3651.75</v>
      </c>
      <c r="K20" s="99">
        <f t="shared" si="0"/>
        <v>160.0300000000002</v>
      </c>
      <c r="L20" s="100">
        <f t="shared" si="1"/>
        <v>4.1983010561994707</v>
      </c>
      <c r="M20" s="101"/>
      <c r="N20" s="54">
        <v>500</v>
      </c>
      <c r="O20" s="92" t="s">
        <v>84</v>
      </c>
      <c r="P20" s="55"/>
      <c r="Q20" s="55"/>
      <c r="R20">
        <v>5384</v>
      </c>
      <c r="S20">
        <v>20165125.920000002</v>
      </c>
    </row>
    <row r="21" spans="1:19" ht="16.5" thickBot="1" x14ac:dyDescent="0.3">
      <c r="A21" s="102" t="s">
        <v>81</v>
      </c>
      <c r="B21" s="103"/>
      <c r="C21" s="104"/>
      <c r="D21" s="105"/>
      <c r="E21" s="106">
        <v>162001668</v>
      </c>
      <c r="F21" s="107" t="s">
        <v>71</v>
      </c>
      <c r="G21" s="106" t="s">
        <v>79</v>
      </c>
      <c r="H21" s="107" t="s">
        <v>19</v>
      </c>
      <c r="I21" s="108"/>
      <c r="J21" s="109"/>
      <c r="K21" s="109"/>
      <c r="L21" s="110"/>
      <c r="M21" s="111"/>
      <c r="N21" s="54">
        <v>500</v>
      </c>
      <c r="O21" s="112" t="s">
        <v>80</v>
      </c>
      <c r="P21" s="55"/>
      <c r="Q21" s="55"/>
    </row>
    <row r="22" spans="1:19" ht="16.5" thickBot="1" x14ac:dyDescent="0.3">
      <c r="A22" s="11"/>
      <c r="B22" s="12" t="s">
        <v>26</v>
      </c>
      <c r="C22" s="13" t="s">
        <v>88</v>
      </c>
      <c r="D22" s="14" t="s">
        <v>87</v>
      </c>
      <c r="E22" s="15">
        <v>162004635</v>
      </c>
      <c r="F22" s="11" t="s">
        <v>74</v>
      </c>
      <c r="G22" s="15" t="s">
        <v>39</v>
      </c>
      <c r="H22" s="11" t="s">
        <v>19</v>
      </c>
      <c r="I22" s="15">
        <v>3791.32</v>
      </c>
      <c r="J22" s="15">
        <v>3760.9</v>
      </c>
      <c r="K22" s="16">
        <f t="shared" si="0"/>
        <v>30.420000000000073</v>
      </c>
      <c r="L22" s="7">
        <f t="shared" si="1"/>
        <v>0.80235907282951768</v>
      </c>
      <c r="M22" s="17"/>
      <c r="N22" s="18">
        <v>500</v>
      </c>
      <c r="O22" s="19"/>
      <c r="R22">
        <v>3800</v>
      </c>
      <c r="S22">
        <v>14407016</v>
      </c>
    </row>
    <row r="23" spans="1:19" ht="15.75" x14ac:dyDescent="0.25">
      <c r="A23" s="73"/>
      <c r="B23" s="74" t="s">
        <v>92</v>
      </c>
      <c r="C23" s="75" t="s">
        <v>93</v>
      </c>
      <c r="D23" s="76" t="s">
        <v>91</v>
      </c>
      <c r="E23" s="77" t="s">
        <v>93</v>
      </c>
      <c r="F23" s="74" t="s">
        <v>91</v>
      </c>
      <c r="G23" s="77"/>
      <c r="H23" s="74"/>
      <c r="I23" s="77"/>
      <c r="J23" s="77"/>
      <c r="K23" s="78"/>
      <c r="L23" s="79"/>
      <c r="M23" s="80"/>
      <c r="N23" s="77">
        <v>500</v>
      </c>
      <c r="O23" s="91" t="s">
        <v>94</v>
      </c>
    </row>
    <row r="24" spans="1:19" ht="16.5" thickBot="1" x14ac:dyDescent="0.3">
      <c r="A24" s="81"/>
      <c r="B24" s="82" t="s">
        <v>26</v>
      </c>
      <c r="C24" s="83" t="s">
        <v>191</v>
      </c>
      <c r="D24" s="84" t="s">
        <v>192</v>
      </c>
      <c r="E24" s="85">
        <v>151000179</v>
      </c>
      <c r="F24" s="86" t="s">
        <v>190</v>
      </c>
      <c r="G24" s="85" t="s">
        <v>143</v>
      </c>
      <c r="H24" s="86" t="s">
        <v>19</v>
      </c>
      <c r="I24" s="113">
        <v>71</v>
      </c>
      <c r="J24" s="85">
        <v>62.45</v>
      </c>
      <c r="K24" s="87">
        <f t="shared" si="0"/>
        <v>8.5499999999999972</v>
      </c>
      <c r="L24" s="88">
        <f t="shared" si="1"/>
        <v>12.042253521126757</v>
      </c>
      <c r="M24" s="89"/>
      <c r="N24" s="85">
        <v>500</v>
      </c>
      <c r="O24" s="90"/>
      <c r="P24" s="55"/>
      <c r="Q24" s="55"/>
      <c r="R24">
        <v>5004</v>
      </c>
      <c r="S24">
        <v>355284</v>
      </c>
    </row>
    <row r="25" spans="1:19" ht="15.75" x14ac:dyDescent="0.25">
      <c r="A25" s="12"/>
      <c r="B25" s="12" t="s">
        <v>26</v>
      </c>
      <c r="C25" s="66" t="s">
        <v>95</v>
      </c>
      <c r="D25" s="14" t="s">
        <v>91</v>
      </c>
      <c r="E25" s="67">
        <v>162004639</v>
      </c>
      <c r="F25" s="12" t="s">
        <v>87</v>
      </c>
      <c r="G25" s="67" t="s">
        <v>39</v>
      </c>
      <c r="H25" s="12" t="s">
        <v>19</v>
      </c>
      <c r="I25" s="67">
        <v>4060.96</v>
      </c>
      <c r="J25" s="67">
        <v>4089.82</v>
      </c>
      <c r="K25" s="68">
        <f t="shared" si="0"/>
        <v>-28.860000000000127</v>
      </c>
      <c r="L25" s="69">
        <f t="shared" si="1"/>
        <v>-0.71066939836886178</v>
      </c>
      <c r="M25" s="70"/>
      <c r="N25" s="71">
        <v>500</v>
      </c>
      <c r="O25" s="72"/>
      <c r="R25">
        <v>3800</v>
      </c>
      <c r="S25">
        <v>15431648</v>
      </c>
    </row>
    <row r="26" spans="1:19" ht="15.75" x14ac:dyDescent="0.25">
      <c r="A26" s="11"/>
      <c r="B26" s="12" t="s">
        <v>26</v>
      </c>
      <c r="C26" s="13" t="s">
        <v>96</v>
      </c>
      <c r="D26" s="14" t="s">
        <v>97</v>
      </c>
      <c r="E26" s="15">
        <v>162004641</v>
      </c>
      <c r="F26" s="11" t="s">
        <v>91</v>
      </c>
      <c r="G26" s="15" t="s">
        <v>39</v>
      </c>
      <c r="H26" s="11" t="s">
        <v>19</v>
      </c>
      <c r="I26" s="15">
        <v>4021.92</v>
      </c>
      <c r="J26" s="15">
        <v>4257.96</v>
      </c>
      <c r="K26" s="16">
        <f t="shared" si="0"/>
        <v>-236.03999999999996</v>
      </c>
      <c r="L26" s="7">
        <f t="shared" si="1"/>
        <v>-5.8688387635756047</v>
      </c>
      <c r="M26" s="17"/>
      <c r="N26" s="18">
        <v>500</v>
      </c>
      <c r="O26" s="19"/>
      <c r="R26">
        <v>3800</v>
      </c>
      <c r="S26">
        <v>15283296</v>
      </c>
    </row>
    <row r="27" spans="1:19" ht="16.5" thickBot="1" x14ac:dyDescent="0.3">
      <c r="A27" s="11"/>
      <c r="B27" s="12" t="s">
        <v>26</v>
      </c>
      <c r="C27" s="13" t="s">
        <v>98</v>
      </c>
      <c r="D27" s="14" t="s">
        <v>97</v>
      </c>
      <c r="E27" s="15">
        <v>161016530</v>
      </c>
      <c r="F27" s="11" t="s">
        <v>91</v>
      </c>
      <c r="G27" s="15" t="s">
        <v>36</v>
      </c>
      <c r="H27" s="11" t="s">
        <v>19</v>
      </c>
      <c r="I27" s="15">
        <v>3960.32</v>
      </c>
      <c r="J27" s="15">
        <v>3928.61</v>
      </c>
      <c r="K27" s="16">
        <f t="shared" si="0"/>
        <v>31.710000000000036</v>
      </c>
      <c r="L27" s="7">
        <f t="shared" si="1"/>
        <v>0.80069287330316841</v>
      </c>
      <c r="M27" s="17"/>
      <c r="N27" s="18">
        <v>500</v>
      </c>
      <c r="O27" s="19"/>
      <c r="R27">
        <v>4245</v>
      </c>
      <c r="S27">
        <v>16811558.400000002</v>
      </c>
    </row>
    <row r="28" spans="1:19" ht="15.75" x14ac:dyDescent="0.25">
      <c r="A28" s="20"/>
      <c r="B28" s="21" t="s">
        <v>14</v>
      </c>
      <c r="C28" s="22" t="s">
        <v>101</v>
      </c>
      <c r="D28" s="23" t="s">
        <v>102</v>
      </c>
      <c r="E28" s="24">
        <v>161000743</v>
      </c>
      <c r="F28" s="21" t="s">
        <v>74</v>
      </c>
      <c r="G28" s="24" t="s">
        <v>103</v>
      </c>
      <c r="H28" s="21" t="s">
        <v>78</v>
      </c>
      <c r="I28" s="25">
        <v>4153.84</v>
      </c>
      <c r="J28" s="26">
        <v>4134.8100000000004</v>
      </c>
      <c r="K28" s="27">
        <f t="shared" si="0"/>
        <v>19.029999999999745</v>
      </c>
      <c r="L28" s="28">
        <f t="shared" si="1"/>
        <v>0.45813030834119139</v>
      </c>
      <c r="M28" s="29"/>
      <c r="N28" s="18">
        <v>500</v>
      </c>
      <c r="O28" s="30"/>
      <c r="R28">
        <v>5273</v>
      </c>
      <c r="S28">
        <v>21903198.32</v>
      </c>
    </row>
    <row r="29" spans="1:19" ht="16.5" thickBot="1" x14ac:dyDescent="0.3">
      <c r="A29" s="31"/>
      <c r="B29" s="32"/>
      <c r="C29" s="33"/>
      <c r="D29" s="34"/>
      <c r="E29" s="35">
        <v>162001676</v>
      </c>
      <c r="F29" s="36" t="s">
        <v>91</v>
      </c>
      <c r="G29" s="35" t="s">
        <v>79</v>
      </c>
      <c r="H29" s="36" t="s">
        <v>19</v>
      </c>
      <c r="I29" s="37"/>
      <c r="J29" s="38"/>
      <c r="K29" s="39"/>
      <c r="L29" s="40"/>
      <c r="M29" s="41"/>
      <c r="N29" s="18">
        <v>500</v>
      </c>
      <c r="O29" s="42" t="s">
        <v>80</v>
      </c>
    </row>
    <row r="30" spans="1:19" ht="15.75" x14ac:dyDescent="0.25">
      <c r="A30" s="11"/>
      <c r="B30" s="12" t="s">
        <v>26</v>
      </c>
      <c r="C30" s="13" t="s">
        <v>105</v>
      </c>
      <c r="D30" s="14" t="s">
        <v>102</v>
      </c>
      <c r="E30" s="15">
        <v>162004646</v>
      </c>
      <c r="F30" s="11" t="s">
        <v>97</v>
      </c>
      <c r="G30" s="15" t="s">
        <v>39</v>
      </c>
      <c r="H30" s="11" t="s">
        <v>19</v>
      </c>
      <c r="I30" s="15">
        <v>3979.4</v>
      </c>
      <c r="J30" s="15">
        <v>3997.17</v>
      </c>
      <c r="K30" s="16">
        <f t="shared" si="0"/>
        <v>-17.769999999999982</v>
      </c>
      <c r="L30" s="7">
        <f t="shared" si="1"/>
        <v>-0.4465497311152431</v>
      </c>
      <c r="M30" s="17"/>
      <c r="N30" s="18">
        <v>500</v>
      </c>
      <c r="O30" s="19"/>
      <c r="R30">
        <v>3800</v>
      </c>
      <c r="S30">
        <v>15121720</v>
      </c>
    </row>
    <row r="31" spans="1:19" ht="16.5" thickBot="1" x14ac:dyDescent="0.3">
      <c r="A31" s="11"/>
      <c r="B31" s="12" t="s">
        <v>26</v>
      </c>
      <c r="C31" s="13" t="s">
        <v>108</v>
      </c>
      <c r="D31" s="14" t="s">
        <v>107</v>
      </c>
      <c r="E31" s="15">
        <v>162004648</v>
      </c>
      <c r="F31" s="11" t="s">
        <v>102</v>
      </c>
      <c r="G31" s="15" t="s">
        <v>39</v>
      </c>
      <c r="H31" s="11" t="s">
        <v>19</v>
      </c>
      <c r="I31" s="15">
        <v>4086.2</v>
      </c>
      <c r="J31" s="15">
        <v>4144.04</v>
      </c>
      <c r="K31" s="16">
        <f t="shared" si="0"/>
        <v>-57.840000000000146</v>
      </c>
      <c r="L31" s="7">
        <f t="shared" si="1"/>
        <v>-1.4154960599089657</v>
      </c>
      <c r="M31" s="17"/>
      <c r="N31" s="18">
        <v>500</v>
      </c>
      <c r="O31" s="19"/>
      <c r="R31">
        <v>3800</v>
      </c>
      <c r="S31">
        <v>15527560</v>
      </c>
    </row>
    <row r="32" spans="1:19" ht="15.75" x14ac:dyDescent="0.25">
      <c r="A32" s="20"/>
      <c r="B32" s="21" t="s">
        <v>14</v>
      </c>
      <c r="C32" s="22" t="s">
        <v>110</v>
      </c>
      <c r="D32" s="23" t="s">
        <v>107</v>
      </c>
      <c r="E32" s="24">
        <v>162000992</v>
      </c>
      <c r="F32" s="21" t="s">
        <v>97</v>
      </c>
      <c r="G32" s="24" t="s">
        <v>111</v>
      </c>
      <c r="H32" s="21" t="s">
        <v>78</v>
      </c>
      <c r="I32" s="25">
        <v>4113.8599999999997</v>
      </c>
      <c r="J32" s="26">
        <v>4091.27</v>
      </c>
      <c r="K32" s="27">
        <f t="shared" si="0"/>
        <v>22.589999999999691</v>
      </c>
      <c r="L32" s="28">
        <f t="shared" si="1"/>
        <v>0.54911931859615282</v>
      </c>
      <c r="M32" s="29"/>
      <c r="N32" s="18">
        <v>500</v>
      </c>
      <c r="O32" s="30"/>
      <c r="R32">
        <v>4703</v>
      </c>
      <c r="S32">
        <v>19347483.579999998</v>
      </c>
    </row>
    <row r="33" spans="1:19" ht="16.5" thickBot="1" x14ac:dyDescent="0.3">
      <c r="A33" s="31"/>
      <c r="B33" s="32"/>
      <c r="C33" s="33"/>
      <c r="D33" s="34"/>
      <c r="E33" s="35">
        <v>162001683</v>
      </c>
      <c r="F33" s="36" t="s">
        <v>102</v>
      </c>
      <c r="G33" s="35" t="s">
        <v>79</v>
      </c>
      <c r="H33" s="36" t="s">
        <v>19</v>
      </c>
      <c r="I33" s="37"/>
      <c r="J33" s="38"/>
      <c r="K33" s="39"/>
      <c r="L33" s="40"/>
      <c r="M33" s="41"/>
      <c r="N33" s="18">
        <v>500</v>
      </c>
      <c r="O33" s="42" t="s">
        <v>80</v>
      </c>
    </row>
    <row r="34" spans="1:19" ht="15.75" x14ac:dyDescent="0.25">
      <c r="A34" s="43"/>
      <c r="B34" s="44" t="s">
        <v>26</v>
      </c>
      <c r="C34" s="45" t="s">
        <v>113</v>
      </c>
      <c r="D34" s="46" t="s">
        <v>114</v>
      </c>
      <c r="E34" s="47">
        <v>161006007</v>
      </c>
      <c r="F34" s="43" t="s">
        <v>102</v>
      </c>
      <c r="G34" s="47" t="s">
        <v>41</v>
      </c>
      <c r="H34" s="43" t="s">
        <v>19</v>
      </c>
      <c r="I34" s="47">
        <v>3950.49</v>
      </c>
      <c r="J34" s="47">
        <v>3847</v>
      </c>
      <c r="K34" s="16">
        <f t="shared" si="0"/>
        <v>103.48999999999978</v>
      </c>
      <c r="L34" s="7">
        <f t="shared" si="1"/>
        <v>2.6196750276547918</v>
      </c>
      <c r="M34" s="48"/>
      <c r="N34" s="18">
        <v>500</v>
      </c>
      <c r="O34" s="49" t="s">
        <v>115</v>
      </c>
      <c r="R34">
        <v>5500</v>
      </c>
      <c r="S34">
        <v>21727695</v>
      </c>
    </row>
    <row r="35" spans="1:19" ht="16.5" thickBot="1" x14ac:dyDescent="0.3">
      <c r="A35" s="11"/>
      <c r="B35" s="50" t="s">
        <v>26</v>
      </c>
      <c r="C35" s="51" t="s">
        <v>116</v>
      </c>
      <c r="D35" s="52" t="s">
        <v>114</v>
      </c>
      <c r="E35" s="15">
        <v>151000290</v>
      </c>
      <c r="F35" s="11" t="s">
        <v>107</v>
      </c>
      <c r="G35" s="15" t="s">
        <v>57</v>
      </c>
      <c r="H35" s="11" t="s">
        <v>19</v>
      </c>
      <c r="I35" s="15">
        <v>4047.33</v>
      </c>
      <c r="J35" s="15">
        <v>3879.34</v>
      </c>
      <c r="K35" s="16">
        <f t="shared" si="0"/>
        <v>167.98999999999978</v>
      </c>
      <c r="L35" s="7">
        <f t="shared" si="1"/>
        <v>4.1506375808248839</v>
      </c>
      <c r="M35" s="17"/>
      <c r="N35" s="18">
        <v>500</v>
      </c>
      <c r="O35" s="19"/>
      <c r="R35">
        <v>5900</v>
      </c>
      <c r="S35">
        <v>23879247</v>
      </c>
    </row>
    <row r="36" spans="1:19" ht="15.75" x14ac:dyDescent="0.25">
      <c r="A36" s="20" t="s">
        <v>81</v>
      </c>
      <c r="B36" s="21" t="s">
        <v>14</v>
      </c>
      <c r="C36" s="22" t="s">
        <v>117</v>
      </c>
      <c r="D36" s="23" t="s">
        <v>114</v>
      </c>
      <c r="E36" s="24">
        <v>161006245</v>
      </c>
      <c r="F36" s="21" t="s">
        <v>97</v>
      </c>
      <c r="G36" s="24" t="s">
        <v>83</v>
      </c>
      <c r="H36" s="21" t="s">
        <v>78</v>
      </c>
      <c r="I36" s="25">
        <v>3924.13</v>
      </c>
      <c r="J36" s="26">
        <v>3892.71</v>
      </c>
      <c r="K36" s="27">
        <f t="shared" si="0"/>
        <v>31.420000000000073</v>
      </c>
      <c r="L36" s="28">
        <f t="shared" si="1"/>
        <v>0.80068703126553076</v>
      </c>
      <c r="M36" s="29"/>
      <c r="N36" s="18">
        <v>500</v>
      </c>
      <c r="O36" s="30"/>
      <c r="R36">
        <v>5384</v>
      </c>
      <c r="S36">
        <v>21127515.920000002</v>
      </c>
    </row>
    <row r="37" spans="1:19" ht="16.5" thickBot="1" x14ac:dyDescent="0.3">
      <c r="A37" s="31" t="s">
        <v>81</v>
      </c>
      <c r="B37" s="32"/>
      <c r="C37" s="33"/>
      <c r="D37" s="34"/>
      <c r="E37" s="35">
        <v>162001686</v>
      </c>
      <c r="F37" s="36" t="s">
        <v>107</v>
      </c>
      <c r="G37" s="35" t="s">
        <v>79</v>
      </c>
      <c r="H37" s="36" t="s">
        <v>19</v>
      </c>
      <c r="I37" s="37"/>
      <c r="J37" s="38"/>
      <c r="K37" s="39"/>
      <c r="L37" s="40"/>
      <c r="M37" s="41"/>
      <c r="N37" s="18">
        <v>500</v>
      </c>
      <c r="O37" s="42" t="s">
        <v>80</v>
      </c>
    </row>
    <row r="38" spans="1:19" ht="15.75" x14ac:dyDescent="0.25">
      <c r="A38" s="20"/>
      <c r="B38" s="21" t="s">
        <v>14</v>
      </c>
      <c r="C38" s="22" t="s">
        <v>118</v>
      </c>
      <c r="D38" s="23" t="s">
        <v>119</v>
      </c>
      <c r="E38" s="24">
        <v>161002340</v>
      </c>
      <c r="F38" s="21" t="s">
        <v>97</v>
      </c>
      <c r="G38" s="24" t="s">
        <v>120</v>
      </c>
      <c r="H38" s="21" t="s">
        <v>78</v>
      </c>
      <c r="I38" s="25">
        <v>3516.8</v>
      </c>
      <c r="J38" s="26">
        <v>3419.09</v>
      </c>
      <c r="K38" s="27">
        <f t="shared" si="0"/>
        <v>97.710000000000036</v>
      </c>
      <c r="L38" s="28">
        <f t="shared" si="1"/>
        <v>2.7783780709736132</v>
      </c>
      <c r="M38" s="29"/>
      <c r="N38" s="18">
        <v>500</v>
      </c>
      <c r="O38" s="30"/>
      <c r="R38">
        <v>4413</v>
      </c>
      <c r="S38">
        <v>15519638.4</v>
      </c>
    </row>
    <row r="39" spans="1:19" ht="16.5" thickBot="1" x14ac:dyDescent="0.3">
      <c r="A39" s="31"/>
      <c r="B39" s="32"/>
      <c r="C39" s="33"/>
      <c r="D39" s="34"/>
      <c r="E39" s="35">
        <v>162001685</v>
      </c>
      <c r="F39" s="36" t="s">
        <v>107</v>
      </c>
      <c r="G39" s="35" t="s">
        <v>79</v>
      </c>
      <c r="H39" s="36" t="s">
        <v>19</v>
      </c>
      <c r="I39" s="37"/>
      <c r="J39" s="38"/>
      <c r="K39" s="39"/>
      <c r="L39" s="40"/>
      <c r="M39" s="41"/>
      <c r="N39" s="18">
        <v>500</v>
      </c>
      <c r="O39" s="42" t="s">
        <v>80</v>
      </c>
    </row>
    <row r="40" spans="1:19" ht="16.5" thickBot="1" x14ac:dyDescent="0.3">
      <c r="A40" s="11"/>
      <c r="B40" s="12" t="s">
        <v>26</v>
      </c>
      <c r="C40" s="13" t="s">
        <v>122</v>
      </c>
      <c r="D40" s="14" t="s">
        <v>119</v>
      </c>
      <c r="E40" s="15">
        <v>161016537</v>
      </c>
      <c r="F40" s="11" t="s">
        <v>114</v>
      </c>
      <c r="G40" s="15" t="s">
        <v>36</v>
      </c>
      <c r="H40" s="11" t="s">
        <v>19</v>
      </c>
      <c r="I40" s="15">
        <v>4035.3</v>
      </c>
      <c r="J40" s="15">
        <v>4003.01</v>
      </c>
      <c r="K40" s="16">
        <f t="shared" si="0"/>
        <v>32.289999999999964</v>
      </c>
      <c r="L40" s="7">
        <f t="shared" si="1"/>
        <v>0.8001883379178738</v>
      </c>
      <c r="M40" s="17"/>
      <c r="N40" s="18">
        <v>500</v>
      </c>
      <c r="O40" s="19"/>
      <c r="R40">
        <v>4245</v>
      </c>
      <c r="S40">
        <v>17129848.5</v>
      </c>
    </row>
    <row r="41" spans="1:19" ht="15.75" x14ac:dyDescent="0.25">
      <c r="A41" s="20"/>
      <c r="B41" s="21" t="s">
        <v>14</v>
      </c>
      <c r="C41" s="22" t="s">
        <v>123</v>
      </c>
      <c r="D41" s="23" t="s">
        <v>119</v>
      </c>
      <c r="E41" s="24">
        <v>161003106</v>
      </c>
      <c r="F41" s="21" t="s">
        <v>102</v>
      </c>
      <c r="G41" s="24" t="s">
        <v>124</v>
      </c>
      <c r="H41" s="21" t="s">
        <v>78</v>
      </c>
      <c r="I41" s="25">
        <v>3742.2</v>
      </c>
      <c r="J41" s="26">
        <v>3664.76</v>
      </c>
      <c r="K41" s="27">
        <f t="shared" si="0"/>
        <v>77.4399999999996</v>
      </c>
      <c r="L41" s="28">
        <f t="shared" si="1"/>
        <v>2.0693709582598365</v>
      </c>
      <c r="M41" s="29"/>
      <c r="N41" s="18">
        <v>500</v>
      </c>
      <c r="O41" s="30"/>
      <c r="R41">
        <v>4031</v>
      </c>
      <c r="S41">
        <v>15084808.199999999</v>
      </c>
    </row>
    <row r="42" spans="1:19" ht="16.5" thickBot="1" x14ac:dyDescent="0.3">
      <c r="A42" s="31"/>
      <c r="B42" s="32"/>
      <c r="C42" s="33"/>
      <c r="D42" s="34"/>
      <c r="E42" s="35">
        <v>162001688</v>
      </c>
      <c r="F42" s="36" t="s">
        <v>114</v>
      </c>
      <c r="G42" s="35" t="s">
        <v>79</v>
      </c>
      <c r="H42" s="36" t="s">
        <v>19</v>
      </c>
      <c r="I42" s="37"/>
      <c r="J42" s="38"/>
      <c r="K42" s="39"/>
      <c r="L42" s="40"/>
      <c r="M42" s="41"/>
      <c r="N42" s="18">
        <v>500</v>
      </c>
      <c r="O42" s="42" t="s">
        <v>80</v>
      </c>
    </row>
    <row r="43" spans="1:19" ht="15.75" x14ac:dyDescent="0.25">
      <c r="A43" s="11"/>
      <c r="B43" s="12" t="s">
        <v>26</v>
      </c>
      <c r="C43" s="13" t="s">
        <v>125</v>
      </c>
      <c r="D43" s="14" t="s">
        <v>119</v>
      </c>
      <c r="E43" s="15">
        <v>142000232</v>
      </c>
      <c r="F43" s="11" t="s">
        <v>114</v>
      </c>
      <c r="G43" s="15" t="s">
        <v>51</v>
      </c>
      <c r="H43" s="11" t="s">
        <v>19</v>
      </c>
      <c r="I43" s="15">
        <v>4014.02</v>
      </c>
      <c r="J43" s="15">
        <v>3981.88</v>
      </c>
      <c r="K43" s="16">
        <f t="shared" si="0"/>
        <v>32.139999999999873</v>
      </c>
      <c r="L43" s="7">
        <f t="shared" si="1"/>
        <v>0.80069356904050992</v>
      </c>
      <c r="M43" s="17"/>
      <c r="N43" s="18">
        <v>500</v>
      </c>
      <c r="O43" s="19"/>
      <c r="R43">
        <v>4313</v>
      </c>
      <c r="S43">
        <v>17312468.260000002</v>
      </c>
    </row>
    <row r="44" spans="1:19" ht="15.75" x14ac:dyDescent="0.25">
      <c r="A44" s="11"/>
      <c r="B44" s="12" t="s">
        <v>26</v>
      </c>
      <c r="C44" s="13" t="s">
        <v>129</v>
      </c>
      <c r="D44" s="14" t="s">
        <v>128</v>
      </c>
      <c r="E44" s="15">
        <v>162004655</v>
      </c>
      <c r="F44" s="11" t="s">
        <v>119</v>
      </c>
      <c r="G44" s="15" t="s">
        <v>39</v>
      </c>
      <c r="H44" s="11" t="s">
        <v>19</v>
      </c>
      <c r="I44" s="15">
        <v>4137.2</v>
      </c>
      <c r="J44" s="15">
        <v>4104.1000000000004</v>
      </c>
      <c r="K44" s="16">
        <f t="shared" si="0"/>
        <v>33.099999999999454</v>
      </c>
      <c r="L44" s="7">
        <f t="shared" si="1"/>
        <v>0.80005801024846412</v>
      </c>
      <c r="M44" s="17"/>
      <c r="N44" s="18">
        <v>500</v>
      </c>
      <c r="O44" s="19"/>
      <c r="R44">
        <v>3800</v>
      </c>
      <c r="S44">
        <v>15721360</v>
      </c>
    </row>
    <row r="45" spans="1:19" ht="15.75" x14ac:dyDescent="0.25">
      <c r="A45" s="11"/>
      <c r="B45" s="12" t="s">
        <v>26</v>
      </c>
      <c r="C45" s="13" t="s">
        <v>137</v>
      </c>
      <c r="D45" s="14" t="s">
        <v>136</v>
      </c>
      <c r="E45" s="15">
        <v>162004663</v>
      </c>
      <c r="F45" s="11" t="s">
        <v>133</v>
      </c>
      <c r="G45" s="15" t="s">
        <v>39</v>
      </c>
      <c r="H45" s="11" t="s">
        <v>19</v>
      </c>
      <c r="I45" s="15">
        <v>3904.73</v>
      </c>
      <c r="J45" s="15">
        <v>3883.81</v>
      </c>
      <c r="K45" s="16">
        <f t="shared" si="0"/>
        <v>20.920000000000073</v>
      </c>
      <c r="L45" s="7">
        <f t="shared" si="1"/>
        <v>0.53576047511607905</v>
      </c>
      <c r="M45" s="17"/>
      <c r="N45" s="18">
        <v>500</v>
      </c>
      <c r="O45" s="19"/>
      <c r="R45">
        <v>3800</v>
      </c>
      <c r="S45">
        <v>14837974</v>
      </c>
    </row>
    <row r="46" spans="1:19" ht="15.75" x14ac:dyDescent="0.25">
      <c r="A46" s="11"/>
      <c r="B46" s="12" t="s">
        <v>26</v>
      </c>
      <c r="C46" s="13" t="s">
        <v>144</v>
      </c>
      <c r="D46" s="14" t="s">
        <v>142</v>
      </c>
      <c r="E46" s="15">
        <v>151001502</v>
      </c>
      <c r="F46" s="11" t="s">
        <v>139</v>
      </c>
      <c r="G46" s="15" t="s">
        <v>36</v>
      </c>
      <c r="H46" s="11" t="s">
        <v>19</v>
      </c>
      <c r="I46" s="15">
        <v>4084.35</v>
      </c>
      <c r="J46" s="15">
        <v>4029.3</v>
      </c>
      <c r="K46" s="16">
        <f t="shared" si="0"/>
        <v>55.049999999999727</v>
      </c>
      <c r="L46" s="7">
        <f t="shared" si="1"/>
        <v>1.3478276837195571</v>
      </c>
      <c r="M46" s="17"/>
      <c r="N46" s="18">
        <v>500</v>
      </c>
      <c r="O46" s="19"/>
      <c r="R46">
        <v>4245</v>
      </c>
      <c r="S46">
        <v>17338065.75</v>
      </c>
    </row>
    <row r="47" spans="1:19" ht="15.75" x14ac:dyDescent="0.25">
      <c r="A47" s="11"/>
      <c r="B47" s="12" t="s">
        <v>26</v>
      </c>
      <c r="C47" s="13" t="s">
        <v>145</v>
      </c>
      <c r="D47" s="14" t="s">
        <v>142</v>
      </c>
      <c r="E47" s="15">
        <v>162004669</v>
      </c>
      <c r="F47" s="11" t="s">
        <v>139</v>
      </c>
      <c r="G47" s="15" t="s">
        <v>39</v>
      </c>
      <c r="H47" s="11" t="s">
        <v>19</v>
      </c>
      <c r="I47" s="15">
        <v>4049.53</v>
      </c>
      <c r="J47" s="15">
        <v>4001.17</v>
      </c>
      <c r="K47" s="16">
        <f t="shared" si="0"/>
        <v>48.360000000000127</v>
      </c>
      <c r="L47" s="7">
        <f t="shared" si="1"/>
        <v>1.1942126617163011</v>
      </c>
      <c r="M47" s="17"/>
      <c r="N47" s="18">
        <v>500</v>
      </c>
      <c r="O47" s="19"/>
      <c r="R47">
        <v>3800</v>
      </c>
      <c r="S47">
        <v>15388214</v>
      </c>
    </row>
    <row r="48" spans="1:19" ht="15.75" x14ac:dyDescent="0.25">
      <c r="A48" s="11" t="s">
        <v>25</v>
      </c>
      <c r="B48" s="12" t="s">
        <v>26</v>
      </c>
      <c r="C48" s="13" t="s">
        <v>146</v>
      </c>
      <c r="D48" s="14" t="s">
        <v>142</v>
      </c>
      <c r="E48" s="15">
        <v>451000015</v>
      </c>
      <c r="F48" s="11" t="s">
        <v>142</v>
      </c>
      <c r="G48" s="15" t="s">
        <v>28</v>
      </c>
      <c r="H48" s="11" t="s">
        <v>19</v>
      </c>
      <c r="I48" s="15">
        <v>3322.8</v>
      </c>
      <c r="J48" s="15">
        <v>3306.1</v>
      </c>
      <c r="K48" s="16">
        <f t="shared" si="0"/>
        <v>16.700000000000273</v>
      </c>
      <c r="L48" s="7">
        <f t="shared" si="1"/>
        <v>0.50258817864452487</v>
      </c>
      <c r="M48" s="17"/>
      <c r="N48" s="18">
        <v>500</v>
      </c>
      <c r="O48" s="19"/>
      <c r="R48">
        <v>4314</v>
      </c>
      <c r="S48">
        <v>14334559.200000001</v>
      </c>
    </row>
    <row r="49" spans="1:19" ht="15.75" x14ac:dyDescent="0.25">
      <c r="A49" s="11"/>
      <c r="B49" s="12" t="s">
        <v>26</v>
      </c>
      <c r="C49" s="13" t="s">
        <v>147</v>
      </c>
      <c r="D49" s="14" t="s">
        <v>148</v>
      </c>
      <c r="E49" s="15">
        <v>161016543</v>
      </c>
      <c r="F49" s="11" t="s">
        <v>142</v>
      </c>
      <c r="G49" s="15" t="s">
        <v>36</v>
      </c>
      <c r="H49" s="11" t="s">
        <v>19</v>
      </c>
      <c r="I49" s="15">
        <v>3931.52</v>
      </c>
      <c r="J49" s="15">
        <v>3900.45</v>
      </c>
      <c r="K49" s="16">
        <f t="shared" si="0"/>
        <v>31.070000000000164</v>
      </c>
      <c r="L49" s="7">
        <f t="shared" si="1"/>
        <v>0.79027958652124786</v>
      </c>
      <c r="M49" s="17"/>
      <c r="N49" s="18">
        <v>500</v>
      </c>
      <c r="O49" s="19"/>
      <c r="R49">
        <v>4245</v>
      </c>
      <c r="S49">
        <v>16689302.4</v>
      </c>
    </row>
    <row r="50" spans="1:19" ht="15.75" x14ac:dyDescent="0.25">
      <c r="A50" s="11"/>
      <c r="B50" s="12" t="s">
        <v>26</v>
      </c>
      <c r="C50" s="13" t="s">
        <v>152</v>
      </c>
      <c r="D50" s="14" t="s">
        <v>148</v>
      </c>
      <c r="E50" s="15">
        <v>162004674</v>
      </c>
      <c r="F50" s="11" t="s">
        <v>142</v>
      </c>
      <c r="G50" s="15" t="s">
        <v>39</v>
      </c>
      <c r="H50" s="11" t="s">
        <v>19</v>
      </c>
      <c r="I50" s="15">
        <v>4001.07</v>
      </c>
      <c r="J50" s="15">
        <v>3910.98</v>
      </c>
      <c r="K50" s="16">
        <f t="shared" si="0"/>
        <v>90.090000000000146</v>
      </c>
      <c r="L50" s="7">
        <f t="shared" si="1"/>
        <v>2.2516476842444679</v>
      </c>
      <c r="M50" s="17"/>
      <c r="N50" s="18">
        <v>500</v>
      </c>
      <c r="O50" s="19"/>
      <c r="R50">
        <v>3800</v>
      </c>
      <c r="S50">
        <v>15204066</v>
      </c>
    </row>
    <row r="51" spans="1:19" ht="15.75" x14ac:dyDescent="0.25">
      <c r="A51" s="11"/>
      <c r="B51" s="12" t="s">
        <v>26</v>
      </c>
      <c r="C51" s="13" t="s">
        <v>153</v>
      </c>
      <c r="D51" s="14" t="s">
        <v>148</v>
      </c>
      <c r="E51" s="15">
        <v>162004675</v>
      </c>
      <c r="F51" s="11" t="s">
        <v>148</v>
      </c>
      <c r="G51" s="15" t="s">
        <v>39</v>
      </c>
      <c r="H51" s="11" t="s">
        <v>19</v>
      </c>
      <c r="I51" s="15">
        <v>3994.75</v>
      </c>
      <c r="J51" s="15">
        <v>3976.28</v>
      </c>
      <c r="K51" s="16">
        <f t="shared" si="0"/>
        <v>18.4699999999998</v>
      </c>
      <c r="L51" s="7">
        <f t="shared" si="1"/>
        <v>0.46235684335690097</v>
      </c>
      <c r="M51" s="17"/>
      <c r="N51" s="18">
        <v>500</v>
      </c>
      <c r="O51" s="19"/>
      <c r="R51">
        <v>3800</v>
      </c>
      <c r="S51">
        <v>15180050</v>
      </c>
    </row>
    <row r="52" spans="1:19" ht="15.75" x14ac:dyDescent="0.25">
      <c r="A52" s="11"/>
      <c r="B52" s="12" t="s">
        <v>26</v>
      </c>
      <c r="C52" s="13" t="s">
        <v>154</v>
      </c>
      <c r="D52" s="14" t="s">
        <v>155</v>
      </c>
      <c r="E52" s="15">
        <v>161006013</v>
      </c>
      <c r="F52" s="11" t="s">
        <v>148</v>
      </c>
      <c r="G52" s="15" t="s">
        <v>41</v>
      </c>
      <c r="H52" s="11" t="s">
        <v>19</v>
      </c>
      <c r="I52" s="15">
        <v>4000.81</v>
      </c>
      <c r="J52" s="15">
        <v>3869.67</v>
      </c>
      <c r="K52" s="16">
        <f t="shared" si="0"/>
        <v>131.13999999999987</v>
      </c>
      <c r="L52" s="7">
        <f t="shared" si="1"/>
        <v>3.2778362381617696</v>
      </c>
      <c r="M52" s="17"/>
      <c r="N52" s="18">
        <v>500</v>
      </c>
      <c r="O52" s="19"/>
      <c r="R52">
        <v>5500</v>
      </c>
      <c r="S52">
        <v>22004455</v>
      </c>
    </row>
    <row r="53" spans="1:19" ht="15.75" x14ac:dyDescent="0.25">
      <c r="A53" s="11"/>
      <c r="B53" s="12" t="s">
        <v>26</v>
      </c>
      <c r="C53" s="13" t="s">
        <v>156</v>
      </c>
      <c r="D53" s="14" t="s">
        <v>155</v>
      </c>
      <c r="E53" s="15">
        <v>151000295</v>
      </c>
      <c r="F53" s="11" t="s">
        <v>148</v>
      </c>
      <c r="G53" s="15" t="s">
        <v>57</v>
      </c>
      <c r="H53" s="11" t="s">
        <v>19</v>
      </c>
      <c r="I53" s="15">
        <v>4068.29</v>
      </c>
      <c r="J53" s="15">
        <v>3913.36</v>
      </c>
      <c r="K53" s="16">
        <f t="shared" si="0"/>
        <v>154.92999999999984</v>
      </c>
      <c r="L53" s="7">
        <f t="shared" si="1"/>
        <v>3.8082339262933527</v>
      </c>
      <c r="M53" s="17"/>
      <c r="N53" s="18">
        <v>500</v>
      </c>
      <c r="O53" s="19"/>
      <c r="R53">
        <v>5900</v>
      </c>
      <c r="S53">
        <v>24002911</v>
      </c>
    </row>
    <row r="54" spans="1:19" ht="15.75" x14ac:dyDescent="0.25">
      <c r="A54" s="11"/>
      <c r="B54" s="12" t="s">
        <v>26</v>
      </c>
      <c r="C54" s="13" t="s">
        <v>157</v>
      </c>
      <c r="D54" s="14" t="s">
        <v>155</v>
      </c>
      <c r="E54" s="15">
        <v>162004676</v>
      </c>
      <c r="F54" s="11" t="s">
        <v>148</v>
      </c>
      <c r="G54" s="15" t="s">
        <v>39</v>
      </c>
      <c r="H54" s="11" t="s">
        <v>19</v>
      </c>
      <c r="I54" s="15">
        <v>4024.82</v>
      </c>
      <c r="J54" s="15">
        <v>3917.5</v>
      </c>
      <c r="K54" s="16">
        <f t="shared" si="0"/>
        <v>107.32000000000016</v>
      </c>
      <c r="L54" s="7">
        <f t="shared" si="1"/>
        <v>2.6664546489035574</v>
      </c>
      <c r="M54" s="17"/>
      <c r="N54" s="18">
        <v>500</v>
      </c>
      <c r="O54" s="19"/>
      <c r="R54">
        <v>3800</v>
      </c>
      <c r="S54">
        <v>15294316</v>
      </c>
    </row>
    <row r="55" spans="1:19" ht="15.75" x14ac:dyDescent="0.25">
      <c r="A55" s="11"/>
      <c r="B55" s="12" t="s">
        <v>162</v>
      </c>
      <c r="C55" s="13" t="s">
        <v>163</v>
      </c>
      <c r="D55" s="14" t="s">
        <v>155</v>
      </c>
      <c r="E55" s="15">
        <v>162000542</v>
      </c>
      <c r="F55" s="11" t="s">
        <v>148</v>
      </c>
      <c r="G55" s="15" t="s">
        <v>164</v>
      </c>
      <c r="H55" s="11" t="s">
        <v>19</v>
      </c>
      <c r="I55" s="15">
        <v>4102.3</v>
      </c>
      <c r="J55" s="15">
        <v>4062.45</v>
      </c>
      <c r="K55" s="16">
        <f t="shared" si="0"/>
        <v>39.850000000000364</v>
      </c>
      <c r="L55" s="7">
        <f t="shared" si="1"/>
        <v>0.97140628427955922</v>
      </c>
      <c r="M55" s="17"/>
      <c r="N55" s="18">
        <v>500</v>
      </c>
      <c r="O55" s="19"/>
      <c r="R55">
        <v>4188</v>
      </c>
      <c r="S55">
        <v>17180432.400000002</v>
      </c>
    </row>
    <row r="56" spans="1:19" ht="15.75" x14ac:dyDescent="0.25">
      <c r="A56" s="11"/>
      <c r="B56" s="12" t="s">
        <v>162</v>
      </c>
      <c r="C56" s="13" t="s">
        <v>165</v>
      </c>
      <c r="D56" s="14" t="s">
        <v>155</v>
      </c>
      <c r="E56" s="15">
        <v>162000545</v>
      </c>
      <c r="F56" s="11" t="s">
        <v>155</v>
      </c>
      <c r="G56" s="15" t="s">
        <v>164</v>
      </c>
      <c r="H56" s="11" t="s">
        <v>19</v>
      </c>
      <c r="I56" s="15">
        <v>4131.3999999999996</v>
      </c>
      <c r="J56" s="15">
        <v>3998.77</v>
      </c>
      <c r="K56" s="16">
        <f t="shared" si="0"/>
        <v>132.62999999999965</v>
      </c>
      <c r="L56" s="7">
        <f t="shared" si="1"/>
        <v>3.210291910732431</v>
      </c>
      <c r="M56" s="17"/>
      <c r="N56" s="18">
        <v>500</v>
      </c>
      <c r="O56" s="19"/>
      <c r="R56">
        <v>4188</v>
      </c>
      <c r="S56">
        <v>17302303.199999999</v>
      </c>
    </row>
    <row r="57" spans="1:19" ht="15.75" x14ac:dyDescent="0.25">
      <c r="A57" s="11"/>
      <c r="B57" s="12" t="s">
        <v>26</v>
      </c>
      <c r="C57" s="13" t="s">
        <v>166</v>
      </c>
      <c r="D57" s="14" t="s">
        <v>160</v>
      </c>
      <c r="E57" s="15">
        <v>162004680</v>
      </c>
      <c r="F57" s="11" t="s">
        <v>155</v>
      </c>
      <c r="G57" s="15" t="s">
        <v>39</v>
      </c>
      <c r="H57" s="11" t="s">
        <v>19</v>
      </c>
      <c r="I57" s="15">
        <v>3766.7</v>
      </c>
      <c r="J57" s="15">
        <v>3736.56</v>
      </c>
      <c r="K57" s="16">
        <f t="shared" si="0"/>
        <v>30.139999999999873</v>
      </c>
      <c r="L57" s="7">
        <f t="shared" si="1"/>
        <v>0.80016991000079318</v>
      </c>
      <c r="M57" s="17"/>
      <c r="N57" s="18">
        <v>500</v>
      </c>
      <c r="O57" s="19"/>
      <c r="R57">
        <v>3800</v>
      </c>
      <c r="S57">
        <v>14313460</v>
      </c>
    </row>
    <row r="58" spans="1:19" ht="15.75" x14ac:dyDescent="0.25">
      <c r="A58" s="11"/>
      <c r="B58" s="12" t="s">
        <v>26</v>
      </c>
      <c r="C58" s="13" t="s">
        <v>170</v>
      </c>
      <c r="D58" s="14" t="s">
        <v>169</v>
      </c>
      <c r="E58" s="15">
        <v>161006014</v>
      </c>
      <c r="F58" s="11" t="s">
        <v>160</v>
      </c>
      <c r="G58" s="15" t="s">
        <v>41</v>
      </c>
      <c r="H58" s="11" t="s">
        <v>19</v>
      </c>
      <c r="I58" s="15">
        <v>4008.36</v>
      </c>
      <c r="J58" s="15">
        <v>3881.35</v>
      </c>
      <c r="K58" s="16">
        <f t="shared" si="0"/>
        <v>127.01000000000022</v>
      </c>
      <c r="L58" s="7">
        <f t="shared" si="1"/>
        <v>3.1686275683820866</v>
      </c>
      <c r="M58" s="17"/>
      <c r="N58" s="18">
        <v>500</v>
      </c>
      <c r="O58" s="19"/>
      <c r="R58">
        <v>5500</v>
      </c>
      <c r="S58">
        <v>22045980</v>
      </c>
    </row>
    <row r="59" spans="1:19" ht="15.75" x14ac:dyDescent="0.25">
      <c r="A59" s="11"/>
      <c r="B59" s="12" t="s">
        <v>26</v>
      </c>
      <c r="C59" s="13" t="s">
        <v>171</v>
      </c>
      <c r="D59" s="14" t="s">
        <v>169</v>
      </c>
      <c r="E59" s="15">
        <v>162004683</v>
      </c>
      <c r="F59" s="11" t="s">
        <v>160</v>
      </c>
      <c r="G59" s="15" t="s">
        <v>39</v>
      </c>
      <c r="H59" s="11" t="s">
        <v>19</v>
      </c>
      <c r="I59" s="15">
        <v>3937.46</v>
      </c>
      <c r="J59" s="15">
        <v>3906</v>
      </c>
      <c r="K59" s="16">
        <f t="shared" si="0"/>
        <v>31.460000000000036</v>
      </c>
      <c r="L59" s="7">
        <f t="shared" si="1"/>
        <v>0.79899224373073086</v>
      </c>
      <c r="M59" s="17"/>
      <c r="N59" s="18">
        <v>500</v>
      </c>
      <c r="O59" s="19"/>
      <c r="R59">
        <v>3800</v>
      </c>
      <c r="S59">
        <v>14962348</v>
      </c>
    </row>
    <row r="60" spans="1:19" ht="15.75" x14ac:dyDescent="0.25">
      <c r="A60" s="11"/>
      <c r="B60" s="12" t="s">
        <v>26</v>
      </c>
      <c r="C60" s="13" t="s">
        <v>172</v>
      </c>
      <c r="D60" s="14" t="s">
        <v>169</v>
      </c>
      <c r="E60" s="15">
        <v>162004682</v>
      </c>
      <c r="F60" s="11" t="s">
        <v>155</v>
      </c>
      <c r="G60" s="15" t="s">
        <v>39</v>
      </c>
      <c r="H60" s="11" t="s">
        <v>19</v>
      </c>
      <c r="I60" s="15">
        <v>3770.97</v>
      </c>
      <c r="J60" s="15">
        <v>3670.48</v>
      </c>
      <c r="K60" s="16">
        <f t="shared" si="0"/>
        <v>100.48999999999978</v>
      </c>
      <c r="L60" s="7">
        <f t="shared" si="1"/>
        <v>2.6648315950537871</v>
      </c>
      <c r="M60" s="17"/>
      <c r="N60" s="18">
        <v>500</v>
      </c>
      <c r="O60" s="19"/>
      <c r="R60">
        <v>3800</v>
      </c>
      <c r="S60">
        <v>14329686</v>
      </c>
    </row>
    <row r="61" spans="1:19" ht="15.75" x14ac:dyDescent="0.25">
      <c r="A61" s="11"/>
      <c r="B61" s="12" t="s">
        <v>26</v>
      </c>
      <c r="C61" s="13" t="s">
        <v>173</v>
      </c>
      <c r="D61" s="14" t="s">
        <v>169</v>
      </c>
      <c r="E61" s="15">
        <v>151000005</v>
      </c>
      <c r="F61" s="11" t="s">
        <v>160</v>
      </c>
      <c r="G61" s="15" t="s">
        <v>30</v>
      </c>
      <c r="H61" s="11" t="s">
        <v>19</v>
      </c>
      <c r="I61" s="15">
        <v>4007.72</v>
      </c>
      <c r="J61" s="15">
        <v>3976.8</v>
      </c>
      <c r="K61" s="16">
        <f t="shared" si="0"/>
        <v>30.919999999999618</v>
      </c>
      <c r="L61" s="7">
        <f t="shared" si="1"/>
        <v>0.77151098380125405</v>
      </c>
      <c r="M61" s="17"/>
      <c r="N61" s="18">
        <v>500</v>
      </c>
      <c r="O61" s="19"/>
      <c r="R61">
        <v>3535</v>
      </c>
      <c r="S61">
        <v>14167290.199999999</v>
      </c>
    </row>
    <row r="62" spans="1:19" ht="15.75" x14ac:dyDescent="0.25">
      <c r="A62" s="11"/>
      <c r="B62" s="12" t="s">
        <v>26</v>
      </c>
      <c r="C62" s="13" t="s">
        <v>177</v>
      </c>
      <c r="D62" s="14" t="s">
        <v>175</v>
      </c>
      <c r="E62" s="15">
        <v>162004689</v>
      </c>
      <c r="F62" s="11" t="s">
        <v>169</v>
      </c>
      <c r="G62" s="15" t="s">
        <v>39</v>
      </c>
      <c r="H62" s="11" t="s">
        <v>19</v>
      </c>
      <c r="I62" s="15">
        <v>3895.36</v>
      </c>
      <c r="J62" s="15">
        <v>3866.72</v>
      </c>
      <c r="K62" s="16">
        <f t="shared" si="0"/>
        <v>28.640000000000327</v>
      </c>
      <c r="L62" s="7">
        <f t="shared" si="1"/>
        <v>0.73523371395712656</v>
      </c>
      <c r="M62" s="17"/>
      <c r="N62" s="18">
        <v>500</v>
      </c>
      <c r="O62" s="19"/>
      <c r="R62">
        <v>3800</v>
      </c>
      <c r="S62">
        <v>14802368</v>
      </c>
    </row>
    <row r="63" spans="1:19" ht="15.75" x14ac:dyDescent="0.25">
      <c r="A63" s="11"/>
      <c r="B63" s="12" t="s">
        <v>26</v>
      </c>
      <c r="C63" s="13" t="s">
        <v>179</v>
      </c>
      <c r="D63" s="14" t="s">
        <v>180</v>
      </c>
      <c r="E63" s="15">
        <v>151000006</v>
      </c>
      <c r="F63" s="11" t="s">
        <v>169</v>
      </c>
      <c r="G63" s="15" t="s">
        <v>30</v>
      </c>
      <c r="H63" s="11" t="s">
        <v>19</v>
      </c>
      <c r="I63" s="15">
        <v>4114.1400000000003</v>
      </c>
      <c r="J63" s="15">
        <v>4081.18</v>
      </c>
      <c r="K63" s="16">
        <f t="shared" si="0"/>
        <v>32.960000000000491</v>
      </c>
      <c r="L63" s="7">
        <f t="shared" si="1"/>
        <v>0.80113948480120967</v>
      </c>
      <c r="M63" s="17"/>
      <c r="N63" s="18">
        <v>500</v>
      </c>
      <c r="O63" s="19"/>
      <c r="R63">
        <v>3535</v>
      </c>
      <c r="S63">
        <v>14543484.9</v>
      </c>
    </row>
    <row r="64" spans="1:19" ht="15.75" x14ac:dyDescent="0.25">
      <c r="A64" s="11"/>
      <c r="B64" s="12" t="s">
        <v>26</v>
      </c>
      <c r="C64" s="13" t="s">
        <v>182</v>
      </c>
      <c r="D64" s="14" t="s">
        <v>180</v>
      </c>
      <c r="E64" s="15">
        <v>162004693</v>
      </c>
      <c r="F64" s="11" t="s">
        <v>175</v>
      </c>
      <c r="G64" s="15" t="s">
        <v>39</v>
      </c>
      <c r="H64" s="11" t="s">
        <v>19</v>
      </c>
      <c r="I64" s="15">
        <v>3896.28</v>
      </c>
      <c r="J64" s="15">
        <v>3893.52</v>
      </c>
      <c r="K64" s="16">
        <f t="shared" si="0"/>
        <v>2.7600000000002183</v>
      </c>
      <c r="L64" s="7">
        <f t="shared" si="1"/>
        <v>7.0836798176728014E-2</v>
      </c>
      <c r="M64" s="17"/>
      <c r="N64" s="18">
        <v>500</v>
      </c>
      <c r="O64" s="19"/>
      <c r="R64">
        <v>3800</v>
      </c>
      <c r="S64">
        <v>14805864</v>
      </c>
    </row>
    <row r="65" spans="1:19" ht="15.75" x14ac:dyDescent="0.25">
      <c r="A65" s="11"/>
      <c r="B65" s="12" t="s">
        <v>26</v>
      </c>
      <c r="C65" s="13" t="s">
        <v>184</v>
      </c>
      <c r="D65" s="14" t="s">
        <v>180</v>
      </c>
      <c r="E65" s="15">
        <v>162004694</v>
      </c>
      <c r="F65" s="11" t="s">
        <v>175</v>
      </c>
      <c r="G65" s="15" t="s">
        <v>39</v>
      </c>
      <c r="H65" s="11" t="s">
        <v>19</v>
      </c>
      <c r="I65" s="15">
        <v>3965.42</v>
      </c>
      <c r="J65" s="15">
        <v>3933.28</v>
      </c>
      <c r="K65" s="16">
        <f t="shared" si="0"/>
        <v>32.139999999999873</v>
      </c>
      <c r="L65" s="7">
        <f t="shared" si="1"/>
        <v>0.81050683155882275</v>
      </c>
      <c r="M65" s="17"/>
      <c r="N65" s="18">
        <v>500</v>
      </c>
      <c r="O65" s="19"/>
      <c r="R65">
        <v>3800</v>
      </c>
      <c r="S65">
        <v>15068596</v>
      </c>
    </row>
    <row r="66" spans="1:19" ht="15.75" x14ac:dyDescent="0.25">
      <c r="A66" s="11" t="s">
        <v>25</v>
      </c>
      <c r="B66" s="12" t="s">
        <v>26</v>
      </c>
      <c r="C66" s="13" t="s">
        <v>185</v>
      </c>
      <c r="D66" s="14" t="s">
        <v>180</v>
      </c>
      <c r="E66" s="15">
        <v>461000016</v>
      </c>
      <c r="F66" s="11" t="s">
        <v>175</v>
      </c>
      <c r="G66" s="15" t="s">
        <v>28</v>
      </c>
      <c r="H66" s="11" t="s">
        <v>19</v>
      </c>
      <c r="I66" s="15">
        <v>3972.28</v>
      </c>
      <c r="J66" s="15">
        <v>3938.61</v>
      </c>
      <c r="K66" s="16">
        <f t="shared" si="0"/>
        <v>33.670000000000073</v>
      </c>
      <c r="L66" s="7">
        <f t="shared" si="1"/>
        <v>0.84762403455949908</v>
      </c>
      <c r="M66" s="17"/>
      <c r="N66" s="18">
        <v>500</v>
      </c>
      <c r="O66" s="19"/>
      <c r="R66">
        <v>4314</v>
      </c>
      <c r="S66">
        <v>17136415.920000002</v>
      </c>
    </row>
    <row r="68" spans="1:19" x14ac:dyDescent="0.25">
      <c r="I68">
        <f>SUBTOTAL(9,I4:I66)</f>
        <v>214178.14</v>
      </c>
      <c r="J68">
        <f t="shared" ref="J68:K68" si="2">SUBTOTAL(9,J4:J66)</f>
        <v>210794.5</v>
      </c>
      <c r="K68">
        <f t="shared" si="2"/>
        <v>3383.639999999999</v>
      </c>
      <c r="L68">
        <f>+K68/I68%</f>
        <v>1.5798250932611511</v>
      </c>
      <c r="S68">
        <f>SUBTOTAL(9,S4:S66)</f>
        <v>928283913.27999997</v>
      </c>
    </row>
    <row r="70" spans="1:19" x14ac:dyDescent="0.25">
      <c r="R70" s="116" t="s">
        <v>197</v>
      </c>
      <c r="S70" s="117">
        <f>+S68/I68</f>
        <v>4334.1674051329419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27B9F-B2D9-44AD-BF33-CBE1EFA17AC8}">
  <dimension ref="A1:S53"/>
  <sheetViews>
    <sheetView topLeftCell="A34" workbookViewId="0">
      <selection activeCell="K45" sqref="K45"/>
    </sheetView>
  </sheetViews>
  <sheetFormatPr defaultRowHeight="15" x14ac:dyDescent="0.25"/>
  <cols>
    <col min="2" max="2" width="5.7109375" bestFit="1" customWidth="1"/>
    <col min="3" max="5" width="11.28515625" bestFit="1" customWidth="1"/>
    <col min="6" max="6" width="10.140625" bestFit="1" customWidth="1"/>
    <col min="7" max="7" width="8.42578125" bestFit="1" customWidth="1"/>
    <col min="8" max="8" width="5.28515625" bestFit="1" customWidth="1"/>
    <col min="9" max="9" width="11.85546875" customWidth="1"/>
    <col min="10" max="10" width="11" customWidth="1"/>
    <col min="11" max="11" width="9" bestFit="1" customWidth="1"/>
    <col min="12" max="12" width="7.28515625" bestFit="1" customWidth="1"/>
    <col min="14" max="14" width="4.42578125" bestFit="1" customWidth="1"/>
    <col min="15" max="15" width="32.140625" bestFit="1" customWidth="1"/>
    <col min="18" max="18" width="9.28515625" bestFit="1" customWidth="1"/>
    <col min="19" max="19" width="12" bestFit="1" customWidth="1"/>
  </cols>
  <sheetData>
    <row r="1" spans="1:19" ht="21" x14ac:dyDescent="0.35">
      <c r="J1" s="53">
        <v>660</v>
      </c>
    </row>
    <row r="2" spans="1:19" ht="15.75" thickBot="1" x14ac:dyDescent="0.3"/>
    <row r="3" spans="1:19" ht="63" x14ac:dyDescent="0.25">
      <c r="A3" s="1"/>
      <c r="B3" s="2" t="s">
        <v>0</v>
      </c>
      <c r="C3" s="3" t="s">
        <v>1</v>
      </c>
      <c r="D3" s="4" t="s">
        <v>2</v>
      </c>
      <c r="E3" s="5" t="s">
        <v>3</v>
      </c>
      <c r="F3" s="2" t="s">
        <v>4</v>
      </c>
      <c r="G3" s="5" t="s">
        <v>5</v>
      </c>
      <c r="H3" s="6" t="s">
        <v>6</v>
      </c>
      <c r="I3" s="7" t="s">
        <v>7</v>
      </c>
      <c r="J3" s="8" t="s">
        <v>8</v>
      </c>
      <c r="K3" s="8" t="s">
        <v>9</v>
      </c>
      <c r="L3" s="8" t="s">
        <v>10</v>
      </c>
      <c r="M3" s="9" t="s">
        <v>11</v>
      </c>
      <c r="N3" s="10" t="s">
        <v>189</v>
      </c>
      <c r="O3" s="5" t="s">
        <v>12</v>
      </c>
      <c r="R3" t="s">
        <v>195</v>
      </c>
      <c r="S3" t="s">
        <v>196</v>
      </c>
    </row>
    <row r="4" spans="1:19" ht="15.75" x14ac:dyDescent="0.25">
      <c r="A4" s="11"/>
      <c r="B4" s="12" t="s">
        <v>26</v>
      </c>
      <c r="C4" s="13" t="s">
        <v>29</v>
      </c>
      <c r="D4" s="14" t="s">
        <v>23</v>
      </c>
      <c r="E4" s="15">
        <v>151000004</v>
      </c>
      <c r="F4" s="11" t="s">
        <v>16</v>
      </c>
      <c r="G4" s="15" t="s">
        <v>30</v>
      </c>
      <c r="H4" s="11" t="s">
        <v>19</v>
      </c>
      <c r="I4" s="119">
        <v>4049.72</v>
      </c>
      <c r="J4" s="119">
        <v>4017.3</v>
      </c>
      <c r="K4" s="16">
        <f>+I4-J4</f>
        <v>32.419999999999618</v>
      </c>
      <c r="L4" s="7">
        <f>+(K4/I4)*100</f>
        <v>0.80054917377002899</v>
      </c>
      <c r="M4" s="17"/>
      <c r="N4" s="18">
        <v>660</v>
      </c>
      <c r="O4" s="19"/>
      <c r="R4">
        <v>3535</v>
      </c>
      <c r="S4">
        <v>14315760.199999999</v>
      </c>
    </row>
    <row r="5" spans="1:19" ht="15.75" x14ac:dyDescent="0.25">
      <c r="A5" s="11"/>
      <c r="B5" s="12" t="s">
        <v>26</v>
      </c>
      <c r="C5" s="13" t="s">
        <v>35</v>
      </c>
      <c r="D5" s="14" t="s">
        <v>33</v>
      </c>
      <c r="E5" s="15">
        <v>161016517</v>
      </c>
      <c r="F5" s="11" t="s">
        <v>23</v>
      </c>
      <c r="G5" s="15" t="s">
        <v>36</v>
      </c>
      <c r="H5" s="11" t="s">
        <v>19</v>
      </c>
      <c r="I5" s="119">
        <v>4125.26</v>
      </c>
      <c r="J5" s="119">
        <v>4070.45</v>
      </c>
      <c r="K5" s="16">
        <f t="shared" ref="K5:K49" si="0">+I5-J5</f>
        <v>54.8100000000004</v>
      </c>
      <c r="L5" s="7">
        <f t="shared" ref="L5:L49" si="1">+(K5/I5)*100</f>
        <v>1.3286435279230981</v>
      </c>
      <c r="M5" s="17"/>
      <c r="N5" s="18">
        <v>660</v>
      </c>
      <c r="O5" s="19"/>
      <c r="R5">
        <v>4245</v>
      </c>
      <c r="S5">
        <v>17511728.699999999</v>
      </c>
    </row>
    <row r="6" spans="1:19" ht="15.75" x14ac:dyDescent="0.25">
      <c r="A6" s="11"/>
      <c r="B6" s="12" t="s">
        <v>26</v>
      </c>
      <c r="C6" s="13" t="s">
        <v>37</v>
      </c>
      <c r="D6" s="14" t="s">
        <v>38</v>
      </c>
      <c r="E6" s="15">
        <v>162004604</v>
      </c>
      <c r="F6" s="11" t="s">
        <v>23</v>
      </c>
      <c r="G6" s="15" t="s">
        <v>39</v>
      </c>
      <c r="H6" s="11" t="s">
        <v>19</v>
      </c>
      <c r="I6" s="119">
        <v>3828</v>
      </c>
      <c r="J6" s="119">
        <v>3687.9</v>
      </c>
      <c r="K6" s="16">
        <f t="shared" si="0"/>
        <v>140.09999999999991</v>
      </c>
      <c r="L6" s="7">
        <f t="shared" si="1"/>
        <v>3.6598746081504681</v>
      </c>
      <c r="M6" s="17"/>
      <c r="N6" s="18">
        <v>660</v>
      </c>
      <c r="O6" s="19"/>
      <c r="R6">
        <v>3800</v>
      </c>
      <c r="S6">
        <v>14546400</v>
      </c>
    </row>
    <row r="7" spans="1:19" ht="15.75" x14ac:dyDescent="0.25">
      <c r="A7" s="11"/>
      <c r="B7" s="12" t="s">
        <v>26</v>
      </c>
      <c r="C7" s="13" t="s">
        <v>43</v>
      </c>
      <c r="D7" s="14" t="s">
        <v>38</v>
      </c>
      <c r="E7" s="15">
        <v>162004608</v>
      </c>
      <c r="F7" s="11" t="s">
        <v>33</v>
      </c>
      <c r="G7" s="15" t="s">
        <v>39</v>
      </c>
      <c r="H7" s="11" t="s">
        <v>19</v>
      </c>
      <c r="I7" s="119">
        <v>3955.08</v>
      </c>
      <c r="J7" s="119">
        <v>3929.4</v>
      </c>
      <c r="K7" s="16">
        <f t="shared" si="0"/>
        <v>25.679999999999836</v>
      </c>
      <c r="L7" s="7">
        <f t="shared" si="1"/>
        <v>0.64929154403956024</v>
      </c>
      <c r="M7" s="17"/>
      <c r="N7" s="18">
        <v>660</v>
      </c>
      <c r="O7" s="19"/>
      <c r="R7">
        <v>3800</v>
      </c>
      <c r="S7">
        <v>15029304</v>
      </c>
    </row>
    <row r="8" spans="1:19" ht="15.75" x14ac:dyDescent="0.25">
      <c r="A8" s="11"/>
      <c r="B8" s="12" t="s">
        <v>26</v>
      </c>
      <c r="C8" s="13" t="s">
        <v>46</v>
      </c>
      <c r="D8" s="14" t="s">
        <v>47</v>
      </c>
      <c r="E8" s="15">
        <v>162004615</v>
      </c>
      <c r="F8" s="11" t="s">
        <v>45</v>
      </c>
      <c r="G8" s="15" t="s">
        <v>39</v>
      </c>
      <c r="H8" s="11" t="s">
        <v>19</v>
      </c>
      <c r="I8" s="119">
        <v>3921.57</v>
      </c>
      <c r="J8" s="119">
        <v>3890.2</v>
      </c>
      <c r="K8" s="16">
        <f t="shared" si="0"/>
        <v>31.370000000000346</v>
      </c>
      <c r="L8" s="7">
        <f t="shared" si="1"/>
        <v>0.79993472002285682</v>
      </c>
      <c r="M8" s="17"/>
      <c r="N8" s="18">
        <v>660</v>
      </c>
      <c r="O8" s="19"/>
      <c r="R8">
        <v>3800</v>
      </c>
      <c r="S8">
        <v>14901966</v>
      </c>
    </row>
    <row r="9" spans="1:19" ht="15.75" x14ac:dyDescent="0.25">
      <c r="A9" s="11"/>
      <c r="B9" s="12" t="s">
        <v>26</v>
      </c>
      <c r="C9" s="13" t="s">
        <v>48</v>
      </c>
      <c r="D9" s="14" t="s">
        <v>47</v>
      </c>
      <c r="E9" s="15">
        <v>151001481</v>
      </c>
      <c r="F9" s="11" t="s">
        <v>45</v>
      </c>
      <c r="G9" s="15" t="s">
        <v>36</v>
      </c>
      <c r="H9" s="11" t="s">
        <v>19</v>
      </c>
      <c r="I9" s="119">
        <v>4085</v>
      </c>
      <c r="J9" s="119">
        <v>4052.3</v>
      </c>
      <c r="K9" s="16">
        <f t="shared" si="0"/>
        <v>32.699999999999818</v>
      </c>
      <c r="L9" s="7">
        <f t="shared" si="1"/>
        <v>0.8004895960832269</v>
      </c>
      <c r="M9" s="17"/>
      <c r="N9" s="18">
        <v>660</v>
      </c>
      <c r="O9" s="19"/>
      <c r="R9">
        <v>4245</v>
      </c>
      <c r="S9">
        <v>17340825</v>
      </c>
    </row>
    <row r="10" spans="1:19" ht="15.75" x14ac:dyDescent="0.25">
      <c r="A10" s="11"/>
      <c r="B10" s="12" t="s">
        <v>26</v>
      </c>
      <c r="C10" s="13" t="s">
        <v>52</v>
      </c>
      <c r="D10" s="14" t="s">
        <v>47</v>
      </c>
      <c r="E10" s="15">
        <v>151000212</v>
      </c>
      <c r="F10" s="11" t="s">
        <v>47</v>
      </c>
      <c r="G10" s="15" t="s">
        <v>53</v>
      </c>
      <c r="H10" s="11" t="s">
        <v>19</v>
      </c>
      <c r="I10" s="119">
        <v>4156.75</v>
      </c>
      <c r="J10" s="119">
        <v>4123.55</v>
      </c>
      <c r="K10" s="16">
        <f t="shared" si="0"/>
        <v>33.199999999999818</v>
      </c>
      <c r="L10" s="7">
        <f t="shared" si="1"/>
        <v>0.79870090816141981</v>
      </c>
      <c r="M10" s="17"/>
      <c r="N10" s="18">
        <v>660</v>
      </c>
      <c r="O10" s="19"/>
      <c r="R10">
        <v>4265</v>
      </c>
      <c r="S10">
        <v>17728538.75</v>
      </c>
    </row>
    <row r="11" spans="1:19" ht="15.75" x14ac:dyDescent="0.25">
      <c r="A11" s="11"/>
      <c r="B11" s="12" t="s">
        <v>26</v>
      </c>
      <c r="C11" s="13" t="s">
        <v>54</v>
      </c>
      <c r="D11" s="14" t="s">
        <v>55</v>
      </c>
      <c r="E11" s="15">
        <v>161016521</v>
      </c>
      <c r="F11" s="11" t="s">
        <v>47</v>
      </c>
      <c r="G11" s="15" t="s">
        <v>36</v>
      </c>
      <c r="H11" s="11" t="s">
        <v>19</v>
      </c>
      <c r="I11" s="119">
        <v>4033.55</v>
      </c>
      <c r="J11" s="119">
        <v>4001.35</v>
      </c>
      <c r="K11" s="16">
        <f t="shared" si="0"/>
        <v>32.200000000000273</v>
      </c>
      <c r="L11" s="7">
        <f t="shared" si="1"/>
        <v>0.79830422332685291</v>
      </c>
      <c r="M11" s="17"/>
      <c r="N11" s="18">
        <v>660</v>
      </c>
      <c r="O11" s="19"/>
      <c r="R11">
        <v>4245</v>
      </c>
      <c r="S11">
        <v>17122419.75</v>
      </c>
    </row>
    <row r="12" spans="1:19" ht="15.75" x14ac:dyDescent="0.25">
      <c r="A12" s="11"/>
      <c r="B12" s="12" t="s">
        <v>26</v>
      </c>
      <c r="C12" s="13" t="s">
        <v>58</v>
      </c>
      <c r="D12" s="14" t="s">
        <v>59</v>
      </c>
      <c r="E12" s="15">
        <v>151001483</v>
      </c>
      <c r="F12" s="11" t="s">
        <v>55</v>
      </c>
      <c r="G12" s="15" t="s">
        <v>36</v>
      </c>
      <c r="H12" s="11" t="s">
        <v>19</v>
      </c>
      <c r="I12" s="119">
        <v>4102.6000000000004</v>
      </c>
      <c r="J12" s="119">
        <v>4094.2</v>
      </c>
      <c r="K12" s="16">
        <f t="shared" si="0"/>
        <v>8.4000000000005457</v>
      </c>
      <c r="L12" s="7">
        <f t="shared" si="1"/>
        <v>0.20474820845318931</v>
      </c>
      <c r="M12" s="17"/>
      <c r="N12" s="18">
        <v>660</v>
      </c>
      <c r="O12" s="19"/>
      <c r="R12">
        <v>4245</v>
      </c>
      <c r="S12">
        <v>17415537</v>
      </c>
    </row>
    <row r="13" spans="1:19" ht="15.75" x14ac:dyDescent="0.25">
      <c r="A13" s="11"/>
      <c r="B13" s="12" t="s">
        <v>26</v>
      </c>
      <c r="C13" s="13" t="s">
        <v>60</v>
      </c>
      <c r="D13" s="14" t="s">
        <v>59</v>
      </c>
      <c r="E13" s="15">
        <v>151001484</v>
      </c>
      <c r="F13" s="11" t="s">
        <v>55</v>
      </c>
      <c r="G13" s="15" t="s">
        <v>36</v>
      </c>
      <c r="H13" s="11" t="s">
        <v>19</v>
      </c>
      <c r="I13" s="119">
        <v>3916.6</v>
      </c>
      <c r="J13" s="119">
        <v>3885.25</v>
      </c>
      <c r="K13" s="16">
        <f t="shared" si="0"/>
        <v>31.349999999999909</v>
      </c>
      <c r="L13" s="7">
        <f t="shared" si="1"/>
        <v>0.80043915641117069</v>
      </c>
      <c r="M13" s="17"/>
      <c r="N13" s="18">
        <v>660</v>
      </c>
      <c r="O13" s="19"/>
      <c r="R13">
        <v>4245</v>
      </c>
      <c r="S13">
        <v>16625967</v>
      </c>
    </row>
    <row r="14" spans="1:19" ht="15.75" x14ac:dyDescent="0.25">
      <c r="A14" s="11"/>
      <c r="B14" s="12" t="s">
        <v>26</v>
      </c>
      <c r="C14" s="13" t="s">
        <v>63</v>
      </c>
      <c r="D14" s="14" t="s">
        <v>59</v>
      </c>
      <c r="E14" s="15">
        <v>161016525</v>
      </c>
      <c r="F14" s="11" t="s">
        <v>55</v>
      </c>
      <c r="G14" s="15" t="s">
        <v>36</v>
      </c>
      <c r="H14" s="11" t="s">
        <v>19</v>
      </c>
      <c r="I14" s="119">
        <v>4099.05</v>
      </c>
      <c r="J14" s="119">
        <v>4066.3</v>
      </c>
      <c r="K14" s="16">
        <f t="shared" si="0"/>
        <v>32.75</v>
      </c>
      <c r="L14" s="7">
        <f t="shared" si="1"/>
        <v>0.79896561398372778</v>
      </c>
      <c r="M14" s="17"/>
      <c r="N14" s="18">
        <v>660</v>
      </c>
      <c r="O14" s="19"/>
      <c r="R14">
        <v>4245</v>
      </c>
      <c r="S14">
        <v>17400467.25</v>
      </c>
    </row>
    <row r="15" spans="1:19" ht="15.75" x14ac:dyDescent="0.25">
      <c r="A15" s="11"/>
      <c r="B15" s="12" t="s">
        <v>26</v>
      </c>
      <c r="C15" s="13" t="s">
        <v>66</v>
      </c>
      <c r="D15" s="14" t="s">
        <v>65</v>
      </c>
      <c r="E15" s="15">
        <v>162000595</v>
      </c>
      <c r="F15" s="11" t="s">
        <v>59</v>
      </c>
      <c r="G15" s="15" t="s">
        <v>51</v>
      </c>
      <c r="H15" s="11" t="s">
        <v>19</v>
      </c>
      <c r="I15" s="119">
        <v>4222.95</v>
      </c>
      <c r="J15" s="119">
        <v>4087.85</v>
      </c>
      <c r="K15" s="16">
        <f t="shared" si="0"/>
        <v>135.09999999999991</v>
      </c>
      <c r="L15" s="7">
        <f t="shared" si="1"/>
        <v>3.1991854035685932</v>
      </c>
      <c r="M15" s="17"/>
      <c r="N15" s="18">
        <v>660</v>
      </c>
      <c r="O15" s="19"/>
      <c r="R15">
        <v>4313</v>
      </c>
      <c r="S15">
        <v>18213583.349999998</v>
      </c>
    </row>
    <row r="16" spans="1:19" ht="15.75" x14ac:dyDescent="0.25">
      <c r="A16" s="11"/>
      <c r="B16" s="12" t="s">
        <v>26</v>
      </c>
      <c r="C16" s="13" t="s">
        <v>68</v>
      </c>
      <c r="D16" s="14" t="s">
        <v>65</v>
      </c>
      <c r="E16" s="15">
        <v>161016526</v>
      </c>
      <c r="F16" s="11" t="s">
        <v>65</v>
      </c>
      <c r="G16" s="15" t="s">
        <v>36</v>
      </c>
      <c r="H16" s="11" t="s">
        <v>19</v>
      </c>
      <c r="I16" s="119">
        <v>4061.05</v>
      </c>
      <c r="J16" s="119">
        <v>4028.6</v>
      </c>
      <c r="K16" s="16">
        <f t="shared" si="0"/>
        <v>32.450000000000273</v>
      </c>
      <c r="L16" s="7">
        <f t="shared" si="1"/>
        <v>0.79905443173564161</v>
      </c>
      <c r="M16" s="17"/>
      <c r="N16" s="18">
        <v>660</v>
      </c>
      <c r="O16" s="19"/>
      <c r="R16">
        <v>4245</v>
      </c>
      <c r="S16">
        <v>17239157.25</v>
      </c>
    </row>
    <row r="17" spans="1:19" ht="15.75" x14ac:dyDescent="0.25">
      <c r="A17" s="11"/>
      <c r="B17" s="12" t="s">
        <v>26</v>
      </c>
      <c r="C17" s="13" t="s">
        <v>70</v>
      </c>
      <c r="D17" s="14" t="s">
        <v>71</v>
      </c>
      <c r="E17" s="15">
        <v>162004629</v>
      </c>
      <c r="F17" s="11" t="s">
        <v>65</v>
      </c>
      <c r="G17" s="15" t="s">
        <v>39</v>
      </c>
      <c r="H17" s="11" t="s">
        <v>19</v>
      </c>
      <c r="I17" s="119">
        <v>3860.92</v>
      </c>
      <c r="J17" s="119">
        <v>3830.05</v>
      </c>
      <c r="K17" s="16">
        <f t="shared" si="0"/>
        <v>30.869999999999891</v>
      </c>
      <c r="L17" s="7">
        <f t="shared" si="1"/>
        <v>0.79955036623395181</v>
      </c>
      <c r="M17" s="17"/>
      <c r="N17" s="18">
        <v>660</v>
      </c>
      <c r="O17" s="19"/>
      <c r="R17">
        <v>3800</v>
      </c>
      <c r="S17">
        <v>14671496</v>
      </c>
    </row>
    <row r="18" spans="1:19" ht="15.75" x14ac:dyDescent="0.25">
      <c r="A18" s="11"/>
      <c r="B18" s="12" t="s">
        <v>26</v>
      </c>
      <c r="C18" s="13" t="s">
        <v>73</v>
      </c>
      <c r="D18" s="14" t="s">
        <v>74</v>
      </c>
      <c r="E18" s="15">
        <v>151001487</v>
      </c>
      <c r="F18" s="11" t="s">
        <v>71</v>
      </c>
      <c r="G18" s="15" t="s">
        <v>36</v>
      </c>
      <c r="H18" s="11" t="s">
        <v>19</v>
      </c>
      <c r="I18" s="119">
        <v>4029.29</v>
      </c>
      <c r="J18" s="119">
        <v>4010.11</v>
      </c>
      <c r="K18" s="16">
        <f t="shared" si="0"/>
        <v>19.179999999999836</v>
      </c>
      <c r="L18" s="7">
        <f t="shared" si="1"/>
        <v>0.47601438466826257</v>
      </c>
      <c r="M18" s="17"/>
      <c r="N18" s="18">
        <v>660</v>
      </c>
      <c r="O18" s="19"/>
      <c r="R18">
        <v>4245</v>
      </c>
      <c r="S18">
        <v>17104336.050000001</v>
      </c>
    </row>
    <row r="19" spans="1:19" ht="15.75" x14ac:dyDescent="0.25">
      <c r="A19" s="11"/>
      <c r="B19" s="12" t="s">
        <v>26</v>
      </c>
      <c r="C19" s="13" t="s">
        <v>75</v>
      </c>
      <c r="D19" s="14" t="s">
        <v>74</v>
      </c>
      <c r="E19" s="15">
        <v>162004633</v>
      </c>
      <c r="F19" s="11" t="s">
        <v>71</v>
      </c>
      <c r="G19" s="15" t="s">
        <v>39</v>
      </c>
      <c r="H19" s="11" t="s">
        <v>19</v>
      </c>
      <c r="I19" s="119">
        <v>4020.1</v>
      </c>
      <c r="J19" s="119">
        <v>3988.15</v>
      </c>
      <c r="K19" s="16">
        <f t="shared" si="0"/>
        <v>31.949999999999818</v>
      </c>
      <c r="L19" s="7">
        <f t="shared" si="1"/>
        <v>0.7947563493445392</v>
      </c>
      <c r="M19" s="17"/>
      <c r="N19" s="18">
        <v>660</v>
      </c>
      <c r="O19" s="19"/>
      <c r="R19">
        <v>3800</v>
      </c>
      <c r="S19">
        <v>15276380</v>
      </c>
    </row>
    <row r="20" spans="1:19" ht="15.75" x14ac:dyDescent="0.25">
      <c r="A20" s="11"/>
      <c r="B20" s="12" t="s">
        <v>26</v>
      </c>
      <c r="C20" s="13" t="s">
        <v>85</v>
      </c>
      <c r="D20" s="14" t="s">
        <v>74</v>
      </c>
      <c r="E20" s="15">
        <v>162004634</v>
      </c>
      <c r="F20" s="11" t="s">
        <v>71</v>
      </c>
      <c r="G20" s="15" t="s">
        <v>39</v>
      </c>
      <c r="H20" s="11" t="s">
        <v>19</v>
      </c>
      <c r="I20" s="119">
        <v>3939.66</v>
      </c>
      <c r="J20" s="119">
        <v>3956.68</v>
      </c>
      <c r="K20" s="16">
        <f t="shared" si="0"/>
        <v>-17.019999999999982</v>
      </c>
      <c r="L20" s="7">
        <f t="shared" si="1"/>
        <v>-0.43201697608423018</v>
      </c>
      <c r="M20" s="17"/>
      <c r="N20" s="18">
        <v>660</v>
      </c>
      <c r="O20" s="19"/>
      <c r="R20">
        <v>3800</v>
      </c>
      <c r="S20">
        <v>14970708</v>
      </c>
    </row>
    <row r="21" spans="1:19" ht="15.75" x14ac:dyDescent="0.25">
      <c r="A21" s="11"/>
      <c r="B21" s="12" t="s">
        <v>26</v>
      </c>
      <c r="C21" s="13" t="s">
        <v>86</v>
      </c>
      <c r="D21" s="14" t="s">
        <v>87</v>
      </c>
      <c r="E21" s="15">
        <v>151001488</v>
      </c>
      <c r="F21" s="11" t="s">
        <v>74</v>
      </c>
      <c r="G21" s="15" t="s">
        <v>36</v>
      </c>
      <c r="H21" s="11" t="s">
        <v>19</v>
      </c>
      <c r="I21" s="119">
        <v>3881.37</v>
      </c>
      <c r="J21" s="119">
        <v>3850.34</v>
      </c>
      <c r="K21" s="16">
        <f t="shared" si="0"/>
        <v>31.029999999999745</v>
      </c>
      <c r="L21" s="7">
        <f t="shared" si="1"/>
        <v>0.79945998449000599</v>
      </c>
      <c r="M21" s="17"/>
      <c r="N21" s="18">
        <v>660</v>
      </c>
      <c r="O21" s="19"/>
      <c r="R21">
        <v>4245</v>
      </c>
      <c r="S21">
        <v>16476415.65</v>
      </c>
    </row>
    <row r="22" spans="1:19" ht="15.75" x14ac:dyDescent="0.25">
      <c r="A22" s="11"/>
      <c r="B22" s="12" t="s">
        <v>26</v>
      </c>
      <c r="C22" s="13" t="s">
        <v>89</v>
      </c>
      <c r="D22" s="14" t="s">
        <v>87</v>
      </c>
      <c r="E22" s="15">
        <v>161016528</v>
      </c>
      <c r="F22" s="11" t="s">
        <v>87</v>
      </c>
      <c r="G22" s="15" t="s">
        <v>36</v>
      </c>
      <c r="H22" s="11" t="s">
        <v>19</v>
      </c>
      <c r="I22" s="119">
        <v>4185.7</v>
      </c>
      <c r="J22" s="119">
        <v>4044.72</v>
      </c>
      <c r="K22" s="16">
        <f t="shared" si="0"/>
        <v>140.98000000000002</v>
      </c>
      <c r="L22" s="7">
        <f t="shared" si="1"/>
        <v>3.3681343622333189</v>
      </c>
      <c r="M22" s="17"/>
      <c r="N22" s="18">
        <v>660</v>
      </c>
      <c r="O22" s="19"/>
      <c r="R22">
        <v>4245</v>
      </c>
      <c r="S22">
        <v>17768296.5</v>
      </c>
    </row>
    <row r="23" spans="1:19" ht="15.75" x14ac:dyDescent="0.25">
      <c r="A23" s="56"/>
      <c r="B23" s="57" t="s">
        <v>26</v>
      </c>
      <c r="C23" s="58" t="s">
        <v>90</v>
      </c>
      <c r="D23" s="59" t="s">
        <v>91</v>
      </c>
      <c r="E23" s="60">
        <v>162004637</v>
      </c>
      <c r="F23" s="56" t="s">
        <v>87</v>
      </c>
      <c r="G23" s="60" t="s">
        <v>39</v>
      </c>
      <c r="H23" s="56" t="s">
        <v>19</v>
      </c>
      <c r="I23" s="120">
        <v>3725.84</v>
      </c>
      <c r="J23" s="120">
        <v>3706.27</v>
      </c>
      <c r="K23" s="61">
        <f t="shared" si="0"/>
        <v>19.570000000000164</v>
      </c>
      <c r="L23" s="62">
        <f t="shared" si="1"/>
        <v>0.52525068172546763</v>
      </c>
      <c r="M23" s="63"/>
      <c r="N23" s="64">
        <v>660</v>
      </c>
      <c r="O23" s="65"/>
      <c r="R23">
        <v>3800</v>
      </c>
      <c r="S23">
        <v>14158192</v>
      </c>
    </row>
    <row r="24" spans="1:19" ht="15.75" x14ac:dyDescent="0.25">
      <c r="A24" s="11"/>
      <c r="B24" s="12" t="s">
        <v>26</v>
      </c>
      <c r="C24" s="13" t="s">
        <v>99</v>
      </c>
      <c r="D24" s="14" t="s">
        <v>97</v>
      </c>
      <c r="E24" s="15">
        <v>162004643</v>
      </c>
      <c r="F24" s="11" t="s">
        <v>91</v>
      </c>
      <c r="G24" s="15" t="s">
        <v>39</v>
      </c>
      <c r="H24" s="11" t="s">
        <v>19</v>
      </c>
      <c r="I24" s="119">
        <v>3912.93</v>
      </c>
      <c r="J24" s="119">
        <v>3882.34</v>
      </c>
      <c r="K24" s="16">
        <f t="shared" si="0"/>
        <v>30.589999999999691</v>
      </c>
      <c r="L24" s="7">
        <f t="shared" si="1"/>
        <v>0.78176711569079149</v>
      </c>
      <c r="M24" s="17"/>
      <c r="N24" s="18">
        <v>660</v>
      </c>
      <c r="O24" s="19"/>
      <c r="R24">
        <v>3800</v>
      </c>
      <c r="S24">
        <v>14869134</v>
      </c>
    </row>
    <row r="25" spans="1:19" ht="15.75" x14ac:dyDescent="0.25">
      <c r="A25" s="11"/>
      <c r="B25" s="12" t="s">
        <v>26</v>
      </c>
      <c r="C25" s="13" t="s">
        <v>100</v>
      </c>
      <c r="D25" s="14" t="s">
        <v>97</v>
      </c>
      <c r="E25" s="15">
        <v>151001493</v>
      </c>
      <c r="F25" s="11" t="s">
        <v>97</v>
      </c>
      <c r="G25" s="15" t="s">
        <v>36</v>
      </c>
      <c r="H25" s="11" t="s">
        <v>19</v>
      </c>
      <c r="I25" s="119">
        <v>4004.97</v>
      </c>
      <c r="J25" s="119">
        <v>4099.3500000000004</v>
      </c>
      <c r="K25" s="16">
        <f t="shared" si="0"/>
        <v>-94.380000000000564</v>
      </c>
      <c r="L25" s="7">
        <f t="shared" si="1"/>
        <v>-2.3565719593405339</v>
      </c>
      <c r="M25" s="17"/>
      <c r="N25" s="18">
        <v>660</v>
      </c>
      <c r="O25" s="19"/>
      <c r="R25">
        <v>4245</v>
      </c>
      <c r="S25">
        <v>17001097.649999999</v>
      </c>
    </row>
    <row r="26" spans="1:19" ht="15.75" x14ac:dyDescent="0.25">
      <c r="A26" s="11"/>
      <c r="B26" s="12" t="s">
        <v>26</v>
      </c>
      <c r="C26" s="13" t="s">
        <v>104</v>
      </c>
      <c r="D26" s="14" t="s">
        <v>102</v>
      </c>
      <c r="E26" s="15">
        <v>151001494</v>
      </c>
      <c r="F26" s="11" t="s">
        <v>97</v>
      </c>
      <c r="G26" s="15" t="s">
        <v>36</v>
      </c>
      <c r="H26" s="11" t="s">
        <v>19</v>
      </c>
      <c r="I26" s="119">
        <v>4054.77</v>
      </c>
      <c r="J26" s="119">
        <v>4022.36</v>
      </c>
      <c r="K26" s="16">
        <f t="shared" si="0"/>
        <v>32.409999999999854</v>
      </c>
      <c r="L26" s="7">
        <f t="shared" si="1"/>
        <v>0.79930550931371824</v>
      </c>
      <c r="M26" s="17"/>
      <c r="N26" s="18">
        <v>660</v>
      </c>
      <c r="O26" s="19"/>
      <c r="R26">
        <v>4245</v>
      </c>
      <c r="S26">
        <v>17212498.649999999</v>
      </c>
    </row>
    <row r="27" spans="1:19" ht="15.75" x14ac:dyDescent="0.25">
      <c r="A27" s="11"/>
      <c r="B27" s="12" t="s">
        <v>26</v>
      </c>
      <c r="C27" s="13" t="s">
        <v>106</v>
      </c>
      <c r="D27" s="14" t="s">
        <v>107</v>
      </c>
      <c r="E27" s="15">
        <v>162004645</v>
      </c>
      <c r="F27" s="11" t="s">
        <v>97</v>
      </c>
      <c r="G27" s="15" t="s">
        <v>39</v>
      </c>
      <c r="H27" s="11" t="s">
        <v>19</v>
      </c>
      <c r="I27" s="119">
        <v>3929.6</v>
      </c>
      <c r="J27" s="119">
        <v>3942.23</v>
      </c>
      <c r="K27" s="16">
        <f t="shared" si="0"/>
        <v>-12.630000000000109</v>
      </c>
      <c r="L27" s="7">
        <f t="shared" si="1"/>
        <v>-0.32140675895765752</v>
      </c>
      <c r="M27" s="17"/>
      <c r="N27" s="18">
        <v>660</v>
      </c>
      <c r="O27" s="19"/>
      <c r="R27">
        <v>3800</v>
      </c>
      <c r="S27">
        <v>14932480</v>
      </c>
    </row>
    <row r="28" spans="1:19" ht="15.75" x14ac:dyDescent="0.25">
      <c r="A28" s="11"/>
      <c r="B28" s="12" t="s">
        <v>26</v>
      </c>
      <c r="C28" s="13" t="s">
        <v>109</v>
      </c>
      <c r="D28" s="14" t="s">
        <v>107</v>
      </c>
      <c r="E28" s="15">
        <v>162004649</v>
      </c>
      <c r="F28" s="11" t="s">
        <v>102</v>
      </c>
      <c r="G28" s="15" t="s">
        <v>39</v>
      </c>
      <c r="H28" s="11" t="s">
        <v>19</v>
      </c>
      <c r="I28" s="119">
        <v>4045.6</v>
      </c>
      <c r="J28" s="119">
        <v>4020.16</v>
      </c>
      <c r="K28" s="16">
        <f t="shared" si="0"/>
        <v>25.440000000000055</v>
      </c>
      <c r="L28" s="7">
        <f t="shared" si="1"/>
        <v>0.6288313229187279</v>
      </c>
      <c r="M28" s="17"/>
      <c r="N28" s="18">
        <v>660</v>
      </c>
      <c r="O28" s="19"/>
      <c r="R28">
        <v>3800</v>
      </c>
      <c r="S28">
        <v>15373280</v>
      </c>
    </row>
    <row r="29" spans="1:19" ht="15.75" x14ac:dyDescent="0.25">
      <c r="A29" s="11"/>
      <c r="B29" s="12" t="s">
        <v>26</v>
      </c>
      <c r="C29" s="13" t="s">
        <v>112</v>
      </c>
      <c r="D29" s="14" t="s">
        <v>107</v>
      </c>
      <c r="E29" s="15">
        <v>161002934</v>
      </c>
      <c r="F29" s="11" t="s">
        <v>107</v>
      </c>
      <c r="G29" s="15" t="s">
        <v>53</v>
      </c>
      <c r="H29" s="11" t="s">
        <v>19</v>
      </c>
      <c r="I29" s="119">
        <v>3956.05</v>
      </c>
      <c r="J29" s="119">
        <v>3911.79</v>
      </c>
      <c r="K29" s="16">
        <f t="shared" si="0"/>
        <v>44.260000000000218</v>
      </c>
      <c r="L29" s="7">
        <f t="shared" si="1"/>
        <v>1.1187927351777711</v>
      </c>
      <c r="M29" s="17"/>
      <c r="N29" s="18">
        <v>660</v>
      </c>
      <c r="O29" s="19"/>
      <c r="R29">
        <v>4265</v>
      </c>
      <c r="S29">
        <v>16872553.25</v>
      </c>
    </row>
    <row r="30" spans="1:19" ht="15.75" x14ac:dyDescent="0.25">
      <c r="A30" s="11"/>
      <c r="B30" s="12" t="s">
        <v>26</v>
      </c>
      <c r="C30" s="13" t="s">
        <v>121</v>
      </c>
      <c r="D30" s="14" t="s">
        <v>119</v>
      </c>
      <c r="E30" s="15">
        <v>162004651</v>
      </c>
      <c r="F30" s="11" t="s">
        <v>114</v>
      </c>
      <c r="G30" s="15" t="s">
        <v>39</v>
      </c>
      <c r="H30" s="11" t="s">
        <v>19</v>
      </c>
      <c r="I30" s="119">
        <v>3964.15</v>
      </c>
      <c r="J30" s="119">
        <v>3932.48</v>
      </c>
      <c r="K30" s="16">
        <f t="shared" si="0"/>
        <v>31.670000000000073</v>
      </c>
      <c r="L30" s="7">
        <f t="shared" si="1"/>
        <v>0.79891023296293195</v>
      </c>
      <c r="M30" s="17"/>
      <c r="N30" s="18">
        <v>660</v>
      </c>
      <c r="O30" s="19"/>
      <c r="R30">
        <v>3800</v>
      </c>
      <c r="S30">
        <v>15063770</v>
      </c>
    </row>
    <row r="31" spans="1:19" ht="15.75" x14ac:dyDescent="0.25">
      <c r="A31" s="11"/>
      <c r="B31" s="12" t="s">
        <v>26</v>
      </c>
      <c r="C31" s="13" t="s">
        <v>126</v>
      </c>
      <c r="D31" s="14" t="s">
        <v>119</v>
      </c>
      <c r="E31" s="15">
        <v>162004654</v>
      </c>
      <c r="F31" s="11" t="s">
        <v>114</v>
      </c>
      <c r="G31" s="15" t="s">
        <v>39</v>
      </c>
      <c r="H31" s="11" t="s">
        <v>19</v>
      </c>
      <c r="I31" s="119">
        <v>4068.23</v>
      </c>
      <c r="J31" s="119">
        <v>4086.24</v>
      </c>
      <c r="K31" s="16">
        <f t="shared" si="0"/>
        <v>-18.009999999999764</v>
      </c>
      <c r="L31" s="7">
        <f t="shared" si="1"/>
        <v>-0.44269866747946318</v>
      </c>
      <c r="M31" s="17"/>
      <c r="N31" s="18">
        <v>660</v>
      </c>
      <c r="O31" s="19"/>
      <c r="R31">
        <v>3800</v>
      </c>
      <c r="S31">
        <v>15459274</v>
      </c>
    </row>
    <row r="32" spans="1:19" ht="15.75" x14ac:dyDescent="0.25">
      <c r="A32" s="11"/>
      <c r="B32" s="12" t="s">
        <v>26</v>
      </c>
      <c r="C32" s="13" t="s">
        <v>127</v>
      </c>
      <c r="D32" s="14" t="s">
        <v>128</v>
      </c>
      <c r="E32" s="15">
        <v>151000993</v>
      </c>
      <c r="F32" s="11" t="s">
        <v>119</v>
      </c>
      <c r="G32" s="15" t="s">
        <v>41</v>
      </c>
      <c r="H32" s="11" t="s">
        <v>19</v>
      </c>
      <c r="I32" s="119">
        <v>4086.86</v>
      </c>
      <c r="J32" s="119">
        <v>4476.38</v>
      </c>
      <c r="K32" s="16">
        <f t="shared" si="0"/>
        <v>-389.52</v>
      </c>
      <c r="L32" s="7">
        <f t="shared" si="1"/>
        <v>-9.5310336052617401</v>
      </c>
      <c r="M32" s="17"/>
      <c r="N32" s="18">
        <v>660</v>
      </c>
      <c r="O32" s="19"/>
      <c r="R32">
        <v>5500</v>
      </c>
      <c r="S32">
        <v>22477730</v>
      </c>
    </row>
    <row r="33" spans="1:19" ht="15.75" x14ac:dyDescent="0.25">
      <c r="A33" s="11"/>
      <c r="B33" s="12" t="s">
        <v>26</v>
      </c>
      <c r="C33" s="13" t="s">
        <v>131</v>
      </c>
      <c r="D33" s="14" t="s">
        <v>128</v>
      </c>
      <c r="E33" s="15">
        <v>161002936</v>
      </c>
      <c r="F33" s="11" t="s">
        <v>128</v>
      </c>
      <c r="G33" s="15" t="s">
        <v>53</v>
      </c>
      <c r="H33" s="11" t="s">
        <v>19</v>
      </c>
      <c r="I33" s="119">
        <v>4019.2</v>
      </c>
      <c r="J33" s="119">
        <v>3884.28</v>
      </c>
      <c r="K33" s="16">
        <f t="shared" si="0"/>
        <v>134.91999999999962</v>
      </c>
      <c r="L33" s="7">
        <f t="shared" si="1"/>
        <v>3.3568869426751498</v>
      </c>
      <c r="M33" s="17"/>
      <c r="N33" s="18">
        <v>660</v>
      </c>
      <c r="O33" s="19"/>
      <c r="R33">
        <v>4265</v>
      </c>
      <c r="S33">
        <v>17141888</v>
      </c>
    </row>
    <row r="34" spans="1:19" ht="15.75" x14ac:dyDescent="0.25">
      <c r="A34" s="11"/>
      <c r="B34" s="12" t="s">
        <v>26</v>
      </c>
      <c r="C34" s="13" t="s">
        <v>134</v>
      </c>
      <c r="D34" s="14" t="s">
        <v>133</v>
      </c>
      <c r="E34" s="15">
        <v>151000291</v>
      </c>
      <c r="F34" s="11" t="s">
        <v>133</v>
      </c>
      <c r="G34" s="15" t="s">
        <v>57</v>
      </c>
      <c r="H34" s="11" t="s">
        <v>19</v>
      </c>
      <c r="I34" s="119">
        <v>3801.54</v>
      </c>
      <c r="J34" s="119">
        <v>3685.9</v>
      </c>
      <c r="K34" s="16">
        <f t="shared" si="0"/>
        <v>115.63999999999987</v>
      </c>
      <c r="L34" s="7">
        <f t="shared" si="1"/>
        <v>3.0419251145588335</v>
      </c>
      <c r="M34" s="17"/>
      <c r="N34" s="18">
        <v>660</v>
      </c>
      <c r="O34" s="19"/>
      <c r="R34">
        <v>5900</v>
      </c>
      <c r="S34">
        <v>22429086</v>
      </c>
    </row>
    <row r="35" spans="1:19" ht="15.75" x14ac:dyDescent="0.25">
      <c r="A35" s="11"/>
      <c r="B35" s="12" t="s">
        <v>26</v>
      </c>
      <c r="C35" s="13" t="s">
        <v>135</v>
      </c>
      <c r="D35" s="14" t="s">
        <v>136</v>
      </c>
      <c r="E35" s="15">
        <v>151000996</v>
      </c>
      <c r="F35" s="11" t="s">
        <v>133</v>
      </c>
      <c r="G35" s="15" t="s">
        <v>41</v>
      </c>
      <c r="H35" s="11" t="s">
        <v>19</v>
      </c>
      <c r="I35" s="119">
        <v>4080.13</v>
      </c>
      <c r="J35" s="119">
        <v>3930.82</v>
      </c>
      <c r="K35" s="16">
        <f t="shared" si="0"/>
        <v>149.30999999999995</v>
      </c>
      <c r="L35" s="7">
        <f t="shared" si="1"/>
        <v>3.6594422236546369</v>
      </c>
      <c r="M35" s="17"/>
      <c r="N35" s="18">
        <v>660</v>
      </c>
      <c r="O35" s="19"/>
      <c r="R35">
        <v>5500</v>
      </c>
      <c r="S35">
        <v>22440715</v>
      </c>
    </row>
    <row r="36" spans="1:19" ht="15.75" x14ac:dyDescent="0.25">
      <c r="A36" s="11"/>
      <c r="B36" s="12" t="s">
        <v>26</v>
      </c>
      <c r="C36" s="13" t="s">
        <v>140</v>
      </c>
      <c r="D36" s="14" t="s">
        <v>139</v>
      </c>
      <c r="E36" s="15">
        <v>162004666</v>
      </c>
      <c r="F36" s="11" t="s">
        <v>136</v>
      </c>
      <c r="G36" s="15" t="s">
        <v>39</v>
      </c>
      <c r="H36" s="11" t="s">
        <v>19</v>
      </c>
      <c r="I36" s="119">
        <v>3958.8</v>
      </c>
      <c r="J36" s="119">
        <v>3973.5</v>
      </c>
      <c r="K36" s="16">
        <f t="shared" si="0"/>
        <v>-14.699999999999818</v>
      </c>
      <c r="L36" s="7">
        <f t="shared" si="1"/>
        <v>-0.37132464383145947</v>
      </c>
      <c r="M36" s="17"/>
      <c r="N36" s="18">
        <v>660</v>
      </c>
      <c r="O36" s="19"/>
      <c r="R36">
        <v>3800</v>
      </c>
      <c r="S36">
        <v>15043440</v>
      </c>
    </row>
    <row r="37" spans="1:19" ht="15.75" x14ac:dyDescent="0.25">
      <c r="A37" s="11"/>
      <c r="B37" s="12" t="s">
        <v>26</v>
      </c>
      <c r="C37" s="13" t="s">
        <v>141</v>
      </c>
      <c r="D37" s="14" t="s">
        <v>142</v>
      </c>
      <c r="E37" s="15">
        <v>151000203</v>
      </c>
      <c r="F37" s="11" t="s">
        <v>139</v>
      </c>
      <c r="G37" s="15" t="s">
        <v>143</v>
      </c>
      <c r="H37" s="11" t="s">
        <v>19</v>
      </c>
      <c r="I37" s="119">
        <v>4092.2</v>
      </c>
      <c r="J37" s="119">
        <v>4059.46</v>
      </c>
      <c r="K37" s="16">
        <f t="shared" si="0"/>
        <v>32.739999999999782</v>
      </c>
      <c r="L37" s="7">
        <f t="shared" si="1"/>
        <v>0.80005864815990879</v>
      </c>
      <c r="M37" s="17"/>
      <c r="N37" s="18">
        <v>660</v>
      </c>
      <c r="O37" s="19"/>
      <c r="R37">
        <v>5004</v>
      </c>
      <c r="S37">
        <v>20477368.800000001</v>
      </c>
    </row>
    <row r="38" spans="1:19" ht="15.75" x14ac:dyDescent="0.25">
      <c r="A38" s="11"/>
      <c r="B38" s="12" t="s">
        <v>26</v>
      </c>
      <c r="C38" s="13" t="s">
        <v>150</v>
      </c>
      <c r="D38" s="14" t="s">
        <v>148</v>
      </c>
      <c r="E38" s="15">
        <v>161002598</v>
      </c>
      <c r="F38" s="11" t="s">
        <v>142</v>
      </c>
      <c r="G38" s="15" t="s">
        <v>143</v>
      </c>
      <c r="H38" s="11" t="s">
        <v>19</v>
      </c>
      <c r="I38" s="119">
        <v>4032.59</v>
      </c>
      <c r="J38" s="119">
        <v>3800.81</v>
      </c>
      <c r="K38" s="16">
        <f t="shared" si="0"/>
        <v>231.7800000000002</v>
      </c>
      <c r="L38" s="7">
        <f t="shared" si="1"/>
        <v>5.7476708517354895</v>
      </c>
      <c r="M38" s="17"/>
      <c r="N38" s="18">
        <v>660</v>
      </c>
      <c r="O38" s="19"/>
      <c r="R38">
        <v>5004</v>
      </c>
      <c r="S38">
        <v>20179080.359999999</v>
      </c>
    </row>
    <row r="39" spans="1:19" ht="16.5" thickBot="1" x14ac:dyDescent="0.3">
      <c r="A39" s="11"/>
      <c r="B39" s="12" t="s">
        <v>26</v>
      </c>
      <c r="C39" s="13" t="s">
        <v>151</v>
      </c>
      <c r="D39" s="14" t="s">
        <v>148</v>
      </c>
      <c r="E39" s="15">
        <v>162000606</v>
      </c>
      <c r="F39" s="11" t="s">
        <v>142</v>
      </c>
      <c r="G39" s="15" t="s">
        <v>51</v>
      </c>
      <c r="H39" s="11" t="s">
        <v>19</v>
      </c>
      <c r="I39" s="119">
        <v>3838.96</v>
      </c>
      <c r="J39" s="119">
        <v>3596.33</v>
      </c>
      <c r="K39" s="16">
        <f t="shared" si="0"/>
        <v>242.63000000000011</v>
      </c>
      <c r="L39" s="7">
        <f t="shared" si="1"/>
        <v>6.3202013045199772</v>
      </c>
      <c r="M39" s="17"/>
      <c r="N39" s="18">
        <v>660</v>
      </c>
      <c r="O39" s="19"/>
      <c r="R39">
        <v>4313</v>
      </c>
      <c r="S39">
        <v>16557434.48</v>
      </c>
    </row>
    <row r="40" spans="1:19" ht="15.75" x14ac:dyDescent="0.25">
      <c r="A40" s="20"/>
      <c r="B40" s="21" t="s">
        <v>14</v>
      </c>
      <c r="C40" s="22" t="s">
        <v>158</v>
      </c>
      <c r="D40" s="23" t="s">
        <v>155</v>
      </c>
      <c r="E40" s="24">
        <v>162000900</v>
      </c>
      <c r="F40" s="21" t="s">
        <v>139</v>
      </c>
      <c r="G40" s="24" t="s">
        <v>159</v>
      </c>
      <c r="H40" s="21" t="s">
        <v>78</v>
      </c>
      <c r="I40" s="25">
        <v>4005.17</v>
      </c>
      <c r="J40" s="121">
        <v>3973.16</v>
      </c>
      <c r="K40" s="27">
        <f t="shared" si="0"/>
        <v>32.010000000000218</v>
      </c>
      <c r="L40" s="28">
        <f t="shared" si="1"/>
        <v>0.79921701201197992</v>
      </c>
      <c r="M40" s="29"/>
      <c r="N40" s="18">
        <v>660</v>
      </c>
      <c r="O40" s="30"/>
      <c r="R40">
        <v>4560</v>
      </c>
      <c r="S40">
        <v>18263575.199999999</v>
      </c>
    </row>
    <row r="41" spans="1:19" ht="16.5" thickBot="1" x14ac:dyDescent="0.3">
      <c r="A41" s="31"/>
      <c r="B41" s="32"/>
      <c r="C41" s="33"/>
      <c r="D41" s="34"/>
      <c r="E41" s="35">
        <v>162000904</v>
      </c>
      <c r="F41" s="36" t="s">
        <v>160</v>
      </c>
      <c r="G41" s="35" t="s">
        <v>159</v>
      </c>
      <c r="H41" s="36" t="s">
        <v>19</v>
      </c>
      <c r="I41" s="37"/>
      <c r="J41" s="122"/>
      <c r="K41" s="39"/>
      <c r="L41" s="40"/>
      <c r="M41" s="41"/>
      <c r="N41" s="18">
        <v>660</v>
      </c>
      <c r="O41" s="42" t="s">
        <v>161</v>
      </c>
    </row>
    <row r="42" spans="1:19" ht="15.75" x14ac:dyDescent="0.25">
      <c r="A42" s="11"/>
      <c r="B42" s="12" t="s">
        <v>26</v>
      </c>
      <c r="C42" s="13" t="s">
        <v>167</v>
      </c>
      <c r="D42" s="14" t="s">
        <v>160</v>
      </c>
      <c r="E42" s="15">
        <v>162000607</v>
      </c>
      <c r="F42" s="11" t="s">
        <v>155</v>
      </c>
      <c r="G42" s="15" t="s">
        <v>51</v>
      </c>
      <c r="H42" s="11" t="s">
        <v>19</v>
      </c>
      <c r="I42" s="119">
        <v>3803.2</v>
      </c>
      <c r="J42" s="119">
        <v>3594</v>
      </c>
      <c r="K42" s="16">
        <f t="shared" si="0"/>
        <v>209.19999999999982</v>
      </c>
      <c r="L42" s="7">
        <f t="shared" si="1"/>
        <v>5.50063104753891</v>
      </c>
      <c r="M42" s="17"/>
      <c r="N42" s="18">
        <v>660</v>
      </c>
      <c r="O42" s="19"/>
      <c r="R42">
        <v>4313</v>
      </c>
      <c r="S42">
        <v>16403201.6</v>
      </c>
    </row>
    <row r="43" spans="1:19" ht="15.75" x14ac:dyDescent="0.25">
      <c r="A43" s="11"/>
      <c r="B43" s="12" t="s">
        <v>26</v>
      </c>
      <c r="C43" s="13" t="s">
        <v>168</v>
      </c>
      <c r="D43" s="14" t="s">
        <v>169</v>
      </c>
      <c r="E43" s="15">
        <v>161016547</v>
      </c>
      <c r="F43" s="11" t="s">
        <v>155</v>
      </c>
      <c r="G43" s="15" t="s">
        <v>36</v>
      </c>
      <c r="H43" s="11" t="s">
        <v>19</v>
      </c>
      <c r="I43" s="119">
        <v>4091.5</v>
      </c>
      <c r="J43" s="119">
        <v>4078.85</v>
      </c>
      <c r="K43" s="16">
        <f t="shared" si="0"/>
        <v>12.650000000000091</v>
      </c>
      <c r="L43" s="7">
        <f t="shared" si="1"/>
        <v>0.30917756324086743</v>
      </c>
      <c r="M43" s="17"/>
      <c r="N43" s="18">
        <v>660</v>
      </c>
      <c r="O43" s="19"/>
      <c r="R43">
        <v>4245</v>
      </c>
      <c r="S43">
        <v>17368417.5</v>
      </c>
    </row>
    <row r="44" spans="1:19" ht="15.75" x14ac:dyDescent="0.25">
      <c r="A44" s="11"/>
      <c r="B44" s="12" t="s">
        <v>26</v>
      </c>
      <c r="C44" s="13" t="s">
        <v>176</v>
      </c>
      <c r="D44" s="14" t="s">
        <v>175</v>
      </c>
      <c r="E44" s="15">
        <v>162004688</v>
      </c>
      <c r="F44" s="11" t="s">
        <v>169</v>
      </c>
      <c r="G44" s="15" t="s">
        <v>39</v>
      </c>
      <c r="H44" s="11" t="s">
        <v>19</v>
      </c>
      <c r="I44" s="119">
        <v>3764.47</v>
      </c>
      <c r="J44" s="119">
        <v>3828.68</v>
      </c>
      <c r="K44" s="16">
        <f t="shared" si="0"/>
        <v>-64.210000000000036</v>
      </c>
      <c r="L44" s="7">
        <f t="shared" si="1"/>
        <v>-1.7056849968255836</v>
      </c>
      <c r="M44" s="17"/>
      <c r="N44" s="18">
        <v>660</v>
      </c>
      <c r="O44" s="19"/>
      <c r="R44">
        <v>3800</v>
      </c>
      <c r="S44">
        <v>14304986</v>
      </c>
    </row>
    <row r="45" spans="1:19" ht="15.75" x14ac:dyDescent="0.25">
      <c r="A45" s="11"/>
      <c r="B45" s="12" t="s">
        <v>26</v>
      </c>
      <c r="C45" s="13" t="s">
        <v>178</v>
      </c>
      <c r="D45" s="14" t="s">
        <v>175</v>
      </c>
      <c r="E45" s="15">
        <v>162004687</v>
      </c>
      <c r="F45" s="11" t="s">
        <v>160</v>
      </c>
      <c r="G45" s="15" t="s">
        <v>39</v>
      </c>
      <c r="H45" s="11" t="s">
        <v>19</v>
      </c>
      <c r="I45" s="119">
        <v>3880.6</v>
      </c>
      <c r="J45" s="119">
        <v>3887.75</v>
      </c>
      <c r="K45" s="16">
        <f t="shared" si="0"/>
        <v>-7.1500000000000909</v>
      </c>
      <c r="L45" s="7">
        <f t="shared" si="1"/>
        <v>-0.18424985826934215</v>
      </c>
      <c r="M45" s="17"/>
      <c r="N45" s="18">
        <v>660</v>
      </c>
      <c r="O45" s="19"/>
      <c r="R45">
        <v>3800</v>
      </c>
      <c r="S45">
        <v>14746280</v>
      </c>
    </row>
    <row r="46" spans="1:19" ht="15.75" x14ac:dyDescent="0.25">
      <c r="A46" s="11"/>
      <c r="B46" s="12" t="s">
        <v>26</v>
      </c>
      <c r="C46" s="13" t="s">
        <v>181</v>
      </c>
      <c r="D46" s="14" t="s">
        <v>180</v>
      </c>
      <c r="E46" s="15">
        <v>161002938</v>
      </c>
      <c r="F46" s="11" t="s">
        <v>175</v>
      </c>
      <c r="G46" s="15" t="s">
        <v>53</v>
      </c>
      <c r="H46" s="11" t="s">
        <v>19</v>
      </c>
      <c r="I46" s="119">
        <v>4056.45</v>
      </c>
      <c r="J46" s="119">
        <v>4024.04</v>
      </c>
      <c r="K46" s="16">
        <f t="shared" si="0"/>
        <v>32.409999999999854</v>
      </c>
      <c r="L46" s="7">
        <f t="shared" si="1"/>
        <v>0.79897447275326594</v>
      </c>
      <c r="M46" s="17"/>
      <c r="N46" s="18">
        <v>660</v>
      </c>
      <c r="O46" s="19"/>
      <c r="R46">
        <v>4265</v>
      </c>
      <c r="S46">
        <v>17300759.25</v>
      </c>
    </row>
    <row r="47" spans="1:19" ht="15.75" x14ac:dyDescent="0.25">
      <c r="A47" s="11"/>
      <c r="B47" s="12" t="s">
        <v>26</v>
      </c>
      <c r="C47" s="13" t="s">
        <v>183</v>
      </c>
      <c r="D47" s="14" t="s">
        <v>180</v>
      </c>
      <c r="E47" s="15">
        <v>162004685</v>
      </c>
      <c r="F47" s="11" t="s">
        <v>160</v>
      </c>
      <c r="G47" s="15" t="s">
        <v>39</v>
      </c>
      <c r="H47" s="11" t="s">
        <v>19</v>
      </c>
      <c r="I47" s="119">
        <v>3894.94</v>
      </c>
      <c r="J47" s="119">
        <v>3885.05</v>
      </c>
      <c r="K47" s="16">
        <f t="shared" si="0"/>
        <v>9.8899999999998727</v>
      </c>
      <c r="L47" s="7">
        <f t="shared" si="1"/>
        <v>0.25391918745859682</v>
      </c>
      <c r="M47" s="17"/>
      <c r="N47" s="18">
        <v>660</v>
      </c>
      <c r="O47" s="19"/>
      <c r="R47">
        <v>3800</v>
      </c>
      <c r="S47">
        <v>14800772</v>
      </c>
    </row>
    <row r="48" spans="1:19" ht="15.75" x14ac:dyDescent="0.25">
      <c r="A48" s="11"/>
      <c r="B48" s="12" t="s">
        <v>26</v>
      </c>
      <c r="C48" s="13" t="s">
        <v>186</v>
      </c>
      <c r="D48" s="14" t="s">
        <v>187</v>
      </c>
      <c r="E48" s="15">
        <v>162004695</v>
      </c>
      <c r="F48" s="11" t="s">
        <v>180</v>
      </c>
      <c r="G48" s="15" t="s">
        <v>39</v>
      </c>
      <c r="H48" s="11" t="s">
        <v>19</v>
      </c>
      <c r="I48" s="119">
        <v>3925.49</v>
      </c>
      <c r="J48" s="119">
        <v>3904.14</v>
      </c>
      <c r="K48" s="16">
        <f t="shared" si="0"/>
        <v>21.349999999999909</v>
      </c>
      <c r="L48" s="7">
        <f t="shared" si="1"/>
        <v>0.54388114604800697</v>
      </c>
      <c r="M48" s="17"/>
      <c r="N48" s="18">
        <v>660</v>
      </c>
      <c r="O48" s="19"/>
      <c r="R48">
        <v>3800</v>
      </c>
      <c r="S48">
        <v>14916862</v>
      </c>
    </row>
    <row r="49" spans="1:19" ht="15.75" x14ac:dyDescent="0.25">
      <c r="A49" s="11"/>
      <c r="B49" s="12" t="s">
        <v>26</v>
      </c>
      <c r="C49" s="13" t="s">
        <v>188</v>
      </c>
      <c r="D49" s="14" t="s">
        <v>187</v>
      </c>
      <c r="E49" s="15">
        <v>151001509</v>
      </c>
      <c r="F49" s="11" t="s">
        <v>180</v>
      </c>
      <c r="G49" s="15" t="s">
        <v>36</v>
      </c>
      <c r="H49" s="11" t="s">
        <v>19</v>
      </c>
      <c r="I49" s="119">
        <v>4053.7</v>
      </c>
      <c r="J49" s="119">
        <v>4005.91</v>
      </c>
      <c r="K49" s="16">
        <f t="shared" si="0"/>
        <v>47.789999999999964</v>
      </c>
      <c r="L49" s="7">
        <f t="shared" si="1"/>
        <v>1.1789229592717756</v>
      </c>
      <c r="M49" s="17"/>
      <c r="N49" s="18">
        <v>660</v>
      </c>
      <c r="O49" s="19"/>
      <c r="R49">
        <v>4245</v>
      </c>
      <c r="S49">
        <v>17207956.5</v>
      </c>
    </row>
    <row r="51" spans="1:19" x14ac:dyDescent="0.25">
      <c r="I51">
        <f>SUBTOTAL(9,I4:I49)</f>
        <v>179522.16000000003</v>
      </c>
      <c r="J51">
        <f>SUBTOTAL(9,J4:J49)</f>
        <v>177806.97999999998</v>
      </c>
      <c r="K51">
        <f>SUBTOTAL(9,K4:K49)</f>
        <v>1715.1799999999989</v>
      </c>
      <c r="L51">
        <f>+K51/I51%</f>
        <v>0.95541408369863567</v>
      </c>
      <c r="S51">
        <f>SUBTOTAL(9,S4:S49)</f>
        <v>754661118.69000006</v>
      </c>
    </row>
    <row r="53" spans="1:19" x14ac:dyDescent="0.25">
      <c r="R53" s="116" t="s">
        <v>197</v>
      </c>
      <c r="S53" s="117">
        <f>+S51/I51</f>
        <v>4203.7212491761456</v>
      </c>
    </row>
  </sheetData>
  <autoFilter ref="A3:S49" xr:uid="{2D227B9F-B2D9-44AD-BF33-CBE1EFA17AC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Station</vt:lpstr>
      <vt:lpstr>210</vt:lpstr>
      <vt:lpstr>500</vt:lpstr>
      <vt:lpstr>660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Bhusawal58</dc:creator>
  <cp:lastModifiedBy>Bhusawal58</cp:lastModifiedBy>
  <dcterms:created xsi:type="dcterms:W3CDTF">2025-12-02T03:52:16Z</dcterms:created>
  <dcterms:modified xsi:type="dcterms:W3CDTF">2025-12-04T09:58:53Z</dcterms:modified>
</cp:coreProperties>
</file>