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7.oct-25_FAC Part I result/"/>
    </mc:Choice>
  </mc:AlternateContent>
  <xr:revisionPtr revIDLastSave="4" documentId="13_ncr:1_{E515E1EE-F8C3-41D5-96E5-349AB6C1E8AF}" xr6:coauthVersionLast="47" xr6:coauthVersionMax="47" xr10:uidLastSave="{8F64C526-630A-4444-9ECE-487B7F74782B}"/>
  <bookViews>
    <workbookView xWindow="-120" yWindow="-120" windowWidth="29040" windowHeight="15720" tabRatio="748" xr2:uid="{00000000-000D-0000-FFFF-FFFF00000000}"/>
  </bookViews>
  <sheets>
    <sheet name="660 CD" sheetId="216" r:id="rId1"/>
    <sheet name="660 GCV DETAILS" sheetId="176" r:id="rId2"/>
  </sheets>
  <definedNames>
    <definedName name="_xlnm._FilterDatabase" localSheetId="1" hidden="1">'660 GCV DETAILS'!$G$1:$G$166</definedName>
    <definedName name="_xlnm.Print_Area" localSheetId="0">'660 CD'!$C$5:$T$24</definedName>
    <definedName name="_xlnm.Print_Area" localSheetId="1">'660 GCV DETAILS'!$B$1:$G$191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6" i="176" l="1"/>
  <c r="C156" i="176"/>
  <c r="G156" i="176" s="1"/>
  <c r="E13" i="216" l="1"/>
  <c r="E23" i="216" l="1"/>
  <c r="E22" i="216" l="1"/>
  <c r="J22" i="216" s="1"/>
  <c r="J23" i="216" s="1"/>
  <c r="K20" i="216"/>
  <c r="J14" i="216"/>
  <c r="J13" i="216"/>
  <c r="M13" i="216" s="1"/>
  <c r="M14" i="216" s="1"/>
  <c r="O12" i="216"/>
  <c r="Q12" i="216" s="1"/>
  <c r="G21" i="216" s="1"/>
  <c r="O10" i="216"/>
  <c r="O6" i="216"/>
  <c r="N6" i="216"/>
  <c r="N3" i="216" s="1"/>
  <c r="M5" i="216"/>
  <c r="K13" i="216" l="1"/>
  <c r="K14" i="216" s="1"/>
  <c r="F22" i="216"/>
  <c r="F23" i="216" s="1"/>
  <c r="G13" i="216"/>
  <c r="G14" i="216" s="1"/>
  <c r="P12" i="216"/>
  <c r="O14" i="216"/>
  <c r="S12" i="216"/>
  <c r="I21" i="216" s="1"/>
  <c r="K21" i="216" s="1"/>
  <c r="R12" i="216"/>
  <c r="H21" i="216" s="1"/>
  <c r="S10" i="216"/>
  <c r="I19" i="216" s="1"/>
  <c r="R10" i="216"/>
  <c r="H19" i="216" s="1"/>
  <c r="Q10" i="216"/>
  <c r="G19" i="216" s="1"/>
  <c r="P10" i="216"/>
  <c r="O13" i="216"/>
  <c r="F13" i="216"/>
  <c r="F14" i="216" s="1"/>
  <c r="L13" i="216"/>
  <c r="L14" i="216" s="1"/>
  <c r="I13" i="216"/>
  <c r="H13" i="216"/>
  <c r="H14" i="216" s="1"/>
  <c r="N13" i="216"/>
  <c r="N14" i="216" s="1"/>
  <c r="E14" i="216"/>
  <c r="H22" i="216" l="1"/>
  <c r="H23" i="216" s="1"/>
  <c r="G22" i="216"/>
  <c r="G23" i="216" s="1"/>
  <c r="R13" i="216"/>
  <c r="R14" i="216" s="1"/>
  <c r="I22" i="216"/>
  <c r="I23" i="216" s="1"/>
  <c r="Q13" i="216"/>
  <c r="Q14" i="216" s="1"/>
  <c r="P13" i="216"/>
  <c r="P14" i="216" s="1"/>
  <c r="K19" i="216"/>
  <c r="K22" i="216" s="1"/>
  <c r="K23" i="216" s="1"/>
  <c r="S13" i="216"/>
  <c r="S14" i="216" s="1"/>
  <c r="I14" i="216"/>
  <c r="L25" i="216" l="1"/>
  <c r="N23" i="216"/>
  <c r="L23" i="216"/>
  <c r="M23" i="216" l="1"/>
</calcChain>
</file>

<file path=xl/sharedStrings.xml><?xml version="1.0" encoding="utf-8"?>
<sst xmlns="http://schemas.openxmlformats.org/spreadsheetml/2006/main" count="376" uniqueCount="103">
  <si>
    <t xml:space="preserve">Name </t>
  </si>
  <si>
    <t>Enter 1st day of reporting month  ===&gt;</t>
  </si>
  <si>
    <t>Year</t>
  </si>
  <si>
    <t>Days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</si>
  <si>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</si>
  <si>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PART I</t>
  </si>
  <si>
    <t>Month</t>
  </si>
  <si>
    <t>A</t>
  </si>
  <si>
    <t>Coal stock and receipt  for station</t>
  </si>
  <si>
    <t>S.N</t>
  </si>
  <si>
    <t>Source</t>
  </si>
  <si>
    <t>Opening coal stock</t>
  </si>
  <si>
    <t>Receipt</t>
  </si>
  <si>
    <t>Opening stock + Receipt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</si>
  <si>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</si>
  <si>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</si>
  <si>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</si>
  <si>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</si>
  <si>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</si>
  <si>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</si>
  <si>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>Raw Coal</t>
  </si>
  <si>
    <t>Wash Coal</t>
  </si>
  <si>
    <t>Imported Coal</t>
  </si>
  <si>
    <t>Total</t>
  </si>
  <si>
    <t>B</t>
  </si>
  <si>
    <t>Coal Consumption details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</si>
  <si>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</si>
  <si>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</si>
  <si>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</si>
  <si>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</si>
  <si>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</si>
  <si>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</si>
  <si>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Cost Rs/MT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</si>
  <si>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</si>
  <si>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</si>
  <si>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</si>
  <si>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</si>
  <si>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</si>
  <si>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</si>
  <si>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</si>
  <si>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</si>
  <si>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Stage IV</t>
  </si>
  <si>
    <t>660 MW</t>
  </si>
  <si>
    <t>Unit-6 (660 MW)</t>
  </si>
  <si>
    <t>Source/ Siding</t>
  </si>
  <si>
    <t>stack loss (85)</t>
  </si>
  <si>
    <t>660 MW GCV Details -Oct -2025</t>
  </si>
  <si>
    <t>CGM</t>
  </si>
  <si>
    <t>New Majri UG-OC Convrsion Mine</t>
  </si>
  <si>
    <t>DKSK</t>
  </si>
  <si>
    <t>Amlgmted Inder Kamptee Deep OC</t>
  </si>
  <si>
    <t>Singori OC Mine</t>
  </si>
  <si>
    <t>WANI</t>
  </si>
  <si>
    <t>Kolar Pimpri Extension OC Mine</t>
  </si>
  <si>
    <t>Gondegaon Ghatrohna OC Mine</t>
  </si>
  <si>
    <t>HLSG</t>
  </si>
  <si>
    <t>Hindustan Lalpeth OC Mine</t>
  </si>
  <si>
    <t>DMGM</t>
  </si>
  <si>
    <t>Makardhokra I OC Mine</t>
  </si>
  <si>
    <t>Bhanegaon OC Mine</t>
  </si>
  <si>
    <t>GGPP</t>
  </si>
  <si>
    <t>Gouri Expansion OC Mine</t>
  </si>
  <si>
    <t>PUONI-2 OC</t>
  </si>
  <si>
    <t>MBCB</t>
  </si>
  <si>
    <t>Dhuptalla (Sasti UG to OC)</t>
  </si>
  <si>
    <t>Ballarpur 3&amp; 4 Pits UG Mine</t>
  </si>
  <si>
    <t>Mungoli  Nirguda OC Mine</t>
  </si>
  <si>
    <t>GSG</t>
  </si>
  <si>
    <t>Ghonsa OC Mine</t>
  </si>
  <si>
    <t>Ballarpur Expansion OC Mine</t>
  </si>
  <si>
    <t>Neeljay Deep OC Mine</t>
  </si>
  <si>
    <t>Pouni 2 &amp; 3 OC Mine</t>
  </si>
  <si>
    <t>LMGB</t>
  </si>
  <si>
    <t>LOCM RAPID LOADING SYSTEM</t>
  </si>
  <si>
    <t>LOCM</t>
  </si>
  <si>
    <t>LAJKURA OC 3</t>
  </si>
  <si>
    <t>BOCG</t>
  </si>
  <si>
    <t>BELPAHAR OCP</t>
  </si>
  <si>
    <t>RUSG</t>
  </si>
  <si>
    <t>MSCA</t>
  </si>
  <si>
    <t xml:space="preserve"> Kothagudem (RCHP)</t>
  </si>
  <si>
    <t>CSPS</t>
  </si>
  <si>
    <t>KCHP LINE II</t>
  </si>
  <si>
    <t>JVRB</t>
  </si>
  <si>
    <t>JVR CHP, Kothagudem</t>
  </si>
  <si>
    <t>GOSG</t>
  </si>
  <si>
    <t>GDK 1 CSP</t>
  </si>
  <si>
    <t>SCRM</t>
  </si>
  <si>
    <t>RKP CHP</t>
  </si>
  <si>
    <t>KOTHAGUDEM</t>
  </si>
  <si>
    <t xml:space="preserve">GOLETI CHP,BPA </t>
  </si>
  <si>
    <t>PPDP</t>
  </si>
  <si>
    <t>PPDP MCL RSR</t>
  </si>
  <si>
    <t>MAPD</t>
  </si>
  <si>
    <t>24.09.2025</t>
  </si>
  <si>
    <t>FWSM</t>
  </si>
  <si>
    <t>WANI,PENGANGA</t>
  </si>
  <si>
    <t>Note:  Total 149 coal samples</t>
  </si>
  <si>
    <t>At loading end for raw coal 83  Mid points are considered since results are awaited.</t>
  </si>
  <si>
    <t>At loading end for raw coal M/s IGI 66 results available till date</t>
  </si>
  <si>
    <t>At unloading end for Raw coal 49 BTPS analysis is considered since result awaited till date</t>
  </si>
  <si>
    <t xml:space="preserve">At unloading end for Raw coal 100 results third party Ravi Engeri Pvt. Ltd., </t>
  </si>
  <si>
    <t>Leftover Sept-25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</si>
</sst>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#,##0.000"/>
    <numFmt numFmtId="166" formatCode="0_ "/>
    <numFmt numFmtId="168" formatCode="dd/mmm/yyyy"/>
    <numFmt numFmtId="169" formatCode="0.000"/>
    <numFmt numFmtId="170" formatCode="0.000_ "/>
    <numFmt numFmtId="171" formatCode="0.0"/>
  </numFmts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6"/>
      <color indexed="8"/>
      <name val="Calibri"/>
      <family val="2"/>
    </font>
    <font>
      <b/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9" fillId="0" borderId="0"/>
    <xf numFmtId="0" fontId="26" fillId="0" borderId="0"/>
    <xf numFmtId="0" fontId="27" fillId="0" borderId="0"/>
    <xf numFmtId="0" fontId="26" fillId="0" borderId="0"/>
    <xf numFmtId="0" fontId="4" fillId="0" borderId="0"/>
    <xf numFmtId="0" fontId="34" fillId="0" borderId="0"/>
    <xf numFmtId="0" fontId="3" fillId="0" borderId="0"/>
  </cellStyleXfs>
  <cellXfs count="263">
    <xf numFmtId="0" fontId="0" fillId="0" borderId="0" xfId="0"/>
    <xf numFmtId="0" fontId="9" fillId="0" borderId="0" xfId="9" applyFont="1"/>
    <xf numFmtId="0" fontId="11" fillId="0" borderId="5" xfId="13" applyFont="1" applyBorder="1" applyAlignment="1">
      <alignment horizontal="center" vertical="center" wrapText="1"/>
    </xf>
    <xf numFmtId="165" fontId="11" fillId="0" borderId="5" xfId="13" applyNumberFormat="1" applyFont="1" applyBorder="1" applyAlignment="1">
      <alignment horizontal="center" vertical="center" wrapText="1"/>
    </xf>
    <xf numFmtId="14" fontId="11" fillId="0" borderId="5" xfId="13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2" applyFont="1" applyBorder="1" applyAlignment="1">
      <alignment horizontal="left" vertical="center" wrapText="1"/>
    </xf>
    <xf numFmtId="0" fontId="12" fillId="0" borderId="5" xfId="6" applyFont="1" applyBorder="1" applyAlignment="1">
      <alignment horizontal="center" vertical="center" wrapText="1"/>
    </xf>
    <xf numFmtId="2" fontId="14" fillId="0" borderId="4" xfId="12" applyNumberFormat="1" applyFont="1" applyBorder="1" applyAlignment="1">
      <alignment horizontal="center" vertical="center" wrapText="1"/>
    </xf>
    <xf numFmtId="0" fontId="14" fillId="0" borderId="4" xfId="12" applyFont="1" applyBorder="1" applyAlignment="1">
      <alignment vertical="center" wrapText="1"/>
    </xf>
    <xf numFmtId="14" fontId="14" fillId="0" borderId="4" xfId="12" applyNumberFormat="1" applyFont="1" applyBorder="1" applyAlignment="1">
      <alignment vertical="center" wrapText="1"/>
    </xf>
    <xf numFmtId="0" fontId="15" fillId="0" borderId="0" xfId="8" applyFont="1" applyAlignment="1">
      <alignment vertical="center"/>
    </xf>
    <xf numFmtId="0" fontId="26" fillId="0" borderId="0" xfId="2"/>
    <xf numFmtId="0" fontId="17" fillId="0" borderId="0" xfId="2" applyFont="1" applyAlignment="1">
      <alignment horizontal="center"/>
    </xf>
    <xf numFmtId="168" fontId="18" fillId="0" borderId="0" xfId="2" applyNumberFormat="1" applyFont="1" applyAlignment="1">
      <alignment horizontal="center"/>
    </xf>
    <xf numFmtId="0" fontId="19" fillId="0" borderId="0" xfId="2" applyFont="1" applyAlignment="1">
      <alignment horizontal="left" vertical="center"/>
    </xf>
    <xf numFmtId="0" fontId="20" fillId="0" borderId="0" xfId="2" applyFont="1" applyAlignment="1">
      <alignment horizontal="center"/>
    </xf>
    <xf numFmtId="0" fontId="21" fillId="4" borderId="0" xfId="2" applyFont="1" applyFill="1" applyAlignment="1">
      <alignment horizontal="center"/>
    </xf>
    <xf numFmtId="0" fontId="20" fillId="0" borderId="0" xfId="2" applyFont="1"/>
    <xf numFmtId="1" fontId="26" fillId="0" borderId="0" xfId="2" applyNumberFormat="1"/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2" fontId="13" fillId="0" borderId="9" xfId="4" applyNumberFormat="1" applyFont="1" applyBorder="1" applyAlignment="1">
      <alignment horizontal="center" vertical="center"/>
    </xf>
    <xf numFmtId="1" fontId="13" fillId="2" borderId="8" xfId="4" applyNumberFormat="1" applyFont="1" applyFill="1" applyBorder="1" applyAlignment="1">
      <alignment horizontal="center" vertical="center"/>
    </xf>
    <xf numFmtId="1" fontId="13" fillId="0" borderId="5" xfId="2" applyNumberFormat="1" applyFont="1" applyBorder="1" applyAlignment="1">
      <alignment horizontal="center" vertical="center"/>
    </xf>
    <xf numFmtId="1" fontId="26" fillId="0" borderId="5" xfId="2" applyNumberFormat="1" applyBorder="1" applyAlignment="1">
      <alignment horizontal="center"/>
    </xf>
    <xf numFmtId="1" fontId="9" fillId="0" borderId="5" xfId="2" applyNumberFormat="1" applyFont="1" applyBorder="1" applyAlignment="1">
      <alignment horizontal="center" vertical="center"/>
    </xf>
    <xf numFmtId="1" fontId="8" fillId="5" borderId="18" xfId="2" applyNumberFormat="1" applyFont="1" applyFill="1" applyBorder="1" applyAlignment="1">
      <alignment horizontal="center" vertical="center"/>
    </xf>
    <xf numFmtId="1" fontId="8" fillId="5" borderId="3" xfId="2" applyNumberFormat="1" applyFont="1" applyFill="1" applyBorder="1" applyAlignment="1">
      <alignment horizontal="center" vertical="center"/>
    </xf>
    <xf numFmtId="1" fontId="8" fillId="5" borderId="5" xfId="2" applyNumberFormat="1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/>
    </xf>
    <xf numFmtId="1" fontId="8" fillId="6" borderId="10" xfId="2" applyNumberFormat="1" applyFont="1" applyFill="1" applyBorder="1" applyAlignment="1">
      <alignment horizontal="center" vertical="center"/>
    </xf>
    <xf numFmtId="1" fontId="8" fillId="6" borderId="15" xfId="2" applyNumberFormat="1" applyFont="1" applyFill="1" applyBorder="1" applyAlignment="1">
      <alignment horizontal="center" vertical="center"/>
    </xf>
    <xf numFmtId="1" fontId="8" fillId="6" borderId="11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/>
    <xf numFmtId="1" fontId="8" fillId="0" borderId="0" xfId="2" applyNumberFormat="1" applyFont="1" applyAlignment="1">
      <alignment horizontal="center" vertical="center"/>
    </xf>
    <xf numFmtId="0" fontId="20" fillId="0" borderId="20" xfId="2" applyFont="1" applyBorder="1"/>
    <xf numFmtId="0" fontId="8" fillId="0" borderId="5" xfId="2" applyFont="1" applyBorder="1" applyAlignment="1">
      <alignment horizontal="center" vertical="center" wrapText="1"/>
    </xf>
    <xf numFmtId="0" fontId="8" fillId="6" borderId="14" xfId="2" applyFont="1" applyFill="1" applyBorder="1"/>
    <xf numFmtId="0" fontId="26" fillId="0" borderId="0" xfId="2" applyAlignment="1">
      <alignment horizontal="left" vertical="top" indent="1"/>
    </xf>
    <xf numFmtId="1" fontId="26" fillId="0" borderId="0" xfId="2" applyNumberFormat="1" applyAlignment="1">
      <alignment horizontal="center" vertical="center"/>
    </xf>
    <xf numFmtId="1" fontId="9" fillId="0" borderId="0" xfId="2" applyNumberFormat="1" applyFont="1"/>
    <xf numFmtId="0" fontId="10" fillId="0" borderId="1" xfId="2" applyFont="1" applyBorder="1" applyAlignment="1">
      <alignment horizontal="center" vertical="center"/>
    </xf>
    <xf numFmtId="17" fontId="10" fillId="0" borderId="1" xfId="2" applyNumberFormat="1" applyFont="1" applyBorder="1" applyAlignment="1">
      <alignment horizontal="center" vertical="center"/>
    </xf>
    <xf numFmtId="0" fontId="22" fillId="0" borderId="0" xfId="2" applyFont="1"/>
    <xf numFmtId="1" fontId="26" fillId="0" borderId="4" xfId="2" applyNumberFormat="1" applyBorder="1" applyAlignment="1">
      <alignment horizontal="center" vertical="center"/>
    </xf>
    <xf numFmtId="2" fontId="13" fillId="0" borderId="3" xfId="2" applyNumberFormat="1" applyFont="1" applyBorder="1" applyAlignment="1">
      <alignment horizontal="center" vertical="center"/>
    </xf>
    <xf numFmtId="1" fontId="13" fillId="0" borderId="3" xfId="2" applyNumberFormat="1" applyFont="1" applyBorder="1" applyAlignment="1">
      <alignment horizontal="center" vertical="center"/>
    </xf>
    <xf numFmtId="1" fontId="8" fillId="5" borderId="30" xfId="2" applyNumberFormat="1" applyFont="1" applyFill="1" applyBorder="1" applyAlignment="1">
      <alignment horizontal="center" vertical="center"/>
    </xf>
    <xf numFmtId="1" fontId="8" fillId="6" borderId="14" xfId="2" applyNumberFormat="1" applyFont="1" applyFill="1" applyBorder="1" applyAlignment="1">
      <alignment horizontal="center" vertical="center"/>
    </xf>
    <xf numFmtId="1" fontId="15" fillId="6" borderId="15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3" fillId="0" borderId="0" xfId="2" applyFont="1"/>
    <xf numFmtId="1" fontId="24" fillId="0" borderId="0" xfId="2" applyNumberFormat="1" applyFont="1" applyAlignment="1">
      <alignment horizontal="center" vertical="center"/>
    </xf>
    <xf numFmtId="14" fontId="11" fillId="0" borderId="4" xfId="12" applyNumberFormat="1" applyFont="1" applyBorder="1" applyAlignment="1">
      <alignment vertical="center" wrapText="1"/>
    </xf>
    <xf numFmtId="168" fontId="25" fillId="3" borderId="0" xfId="2" applyNumberFormat="1" applyFont="1" applyFill="1" applyAlignment="1">
      <alignment horizontal="center"/>
    </xf>
    <xf numFmtId="0" fontId="8" fillId="0" borderId="6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2" fontId="13" fillId="0" borderId="18" xfId="4" applyNumberFormat="1" applyFont="1" applyBorder="1" applyAlignment="1">
      <alignment horizontal="center" vertical="center"/>
    </xf>
    <xf numFmtId="2" fontId="13" fillId="0" borderId="18" xfId="2" applyNumberFormat="1" applyFont="1" applyBorder="1" applyAlignment="1">
      <alignment horizontal="center" vertical="center"/>
    </xf>
    <xf numFmtId="1" fontId="8" fillId="5" borderId="10" xfId="2" applyNumberFormat="1" applyFont="1" applyFill="1" applyBorder="1" applyAlignment="1">
      <alignment horizontal="center" vertical="center"/>
    </xf>
    <xf numFmtId="1" fontId="8" fillId="5" borderId="11" xfId="2" applyNumberFormat="1" applyFont="1" applyFill="1" applyBorder="1" applyAlignment="1">
      <alignment horizontal="center" vertical="center"/>
    </xf>
    <xf numFmtId="1" fontId="8" fillId="6" borderId="27" xfId="2" applyNumberFormat="1" applyFont="1" applyFill="1" applyBorder="1" applyAlignment="1">
      <alignment horizontal="center" vertical="center"/>
    </xf>
    <xf numFmtId="1" fontId="8" fillId="6" borderId="28" xfId="2" applyNumberFormat="1" applyFont="1" applyFill="1" applyBorder="1" applyAlignment="1">
      <alignment horizontal="center" vertical="center"/>
    </xf>
    <xf numFmtId="1" fontId="8" fillId="6" borderId="12" xfId="2" applyNumberFormat="1" applyFont="1" applyFill="1" applyBorder="1" applyAlignment="1">
      <alignment horizontal="center" vertical="center"/>
    </xf>
    <xf numFmtId="0" fontId="0" fillId="0" borderId="32" xfId="2" applyFont="1" applyBorder="1"/>
    <xf numFmtId="1" fontId="9" fillId="0" borderId="0" xfId="9" applyNumberFormat="1" applyFont="1"/>
    <xf numFmtId="0" fontId="8" fillId="0" borderId="34" xfId="2" applyFont="1" applyBorder="1" applyAlignment="1">
      <alignment horizontal="center" vertical="center" wrapText="1"/>
    </xf>
    <xf numFmtId="166" fontId="13" fillId="0" borderId="5" xfId="2" applyNumberFormat="1" applyFont="1" applyBorder="1" applyAlignment="1">
      <alignment horizontal="center" vertical="center"/>
    </xf>
    <xf numFmtId="1" fontId="13" fillId="0" borderId="30" xfId="2" applyNumberFormat="1" applyFont="1" applyBorder="1" applyAlignment="1">
      <alignment horizontal="center" vertical="center"/>
    </xf>
    <xf numFmtId="1" fontId="8" fillId="5" borderId="14" xfId="2" applyNumberFormat="1" applyFont="1" applyFill="1" applyBorder="1" applyAlignment="1">
      <alignment horizontal="center" vertical="center"/>
    </xf>
    <xf numFmtId="1" fontId="8" fillId="6" borderId="29" xfId="2" applyNumberFormat="1" applyFont="1" applyFill="1" applyBorder="1" applyAlignment="1">
      <alignment horizontal="center" vertical="center"/>
    </xf>
    <xf numFmtId="2" fontId="8" fillId="6" borderId="10" xfId="2" applyNumberFormat="1" applyFont="1" applyFill="1" applyBorder="1" applyAlignment="1">
      <alignment horizontal="center" vertical="center"/>
    </xf>
    <xf numFmtId="169" fontId="8" fillId="0" borderId="0" xfId="2" applyNumberFormat="1" applyFont="1" applyAlignment="1">
      <alignment horizontal="center" vertical="center"/>
    </xf>
    <xf numFmtId="0" fontId="26" fillId="0" borderId="0" xfId="2" applyAlignment="1">
      <alignment horizontal="right"/>
    </xf>
    <xf numFmtId="0" fontId="9" fillId="0" borderId="0" xfId="2" applyFont="1"/>
    <xf numFmtId="0" fontId="31" fillId="0" borderId="0" xfId="5" applyFont="1"/>
    <xf numFmtId="169" fontId="9" fillId="0" borderId="0" xfId="9" applyNumberFormat="1" applyFont="1"/>
    <xf numFmtId="169" fontId="8" fillId="6" borderId="11" xfId="2" applyNumberFormat="1" applyFont="1" applyFill="1" applyBorder="1" applyAlignment="1">
      <alignment horizontal="center" vertical="center"/>
    </xf>
    <xf numFmtId="1" fontId="26" fillId="0" borderId="17" xfId="2" applyNumberFormat="1" applyBorder="1" applyAlignment="1">
      <alignment horizontal="center" vertical="center"/>
    </xf>
    <xf numFmtId="1" fontId="26" fillId="3" borderId="0" xfId="2" applyNumberFormat="1" applyFill="1"/>
    <xf numFmtId="171" fontId="26" fillId="0" borderId="0" xfId="2" applyNumberFormat="1"/>
    <xf numFmtId="0" fontId="8" fillId="0" borderId="35" xfId="2" applyFont="1" applyBorder="1" applyAlignment="1">
      <alignment horizontal="center" vertical="center" wrapText="1"/>
    </xf>
    <xf numFmtId="0" fontId="8" fillId="0" borderId="36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 wrapText="1"/>
    </xf>
    <xf numFmtId="0" fontId="8" fillId="0" borderId="38" xfId="2" applyFont="1" applyBorder="1" applyAlignment="1">
      <alignment horizontal="center" vertical="center" wrapText="1"/>
    </xf>
    <xf numFmtId="1" fontId="26" fillId="0" borderId="0" xfId="2" applyNumberFormat="1" applyAlignment="1">
      <alignment vertical="center"/>
    </xf>
    <xf numFmtId="0" fontId="26" fillId="0" borderId="0" xfId="2" applyAlignment="1">
      <alignment vertical="center"/>
    </xf>
    <xf numFmtId="0" fontId="26" fillId="0" borderId="18" xfId="2" applyBorder="1" applyAlignment="1">
      <alignment horizontal="center" vertical="center"/>
    </xf>
    <xf numFmtId="0" fontId="26" fillId="0" borderId="19" xfId="2" applyBorder="1" applyAlignment="1">
      <alignment vertical="center"/>
    </xf>
    <xf numFmtId="1" fontId="26" fillId="0" borderId="8" xfId="4" applyNumberFormat="1" applyBorder="1" applyAlignment="1">
      <alignment horizontal="center" vertical="center"/>
    </xf>
    <xf numFmtId="0" fontId="26" fillId="0" borderId="2" xfId="2" applyBorder="1" applyAlignment="1">
      <alignment vertical="center"/>
    </xf>
    <xf numFmtId="1" fontId="26" fillId="0" borderId="5" xfId="4" applyNumberFormat="1" applyBorder="1" applyAlignment="1">
      <alignment horizontal="center" vertical="center"/>
    </xf>
    <xf numFmtId="1" fontId="26" fillId="0" borderId="30" xfId="4" applyNumberForma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0" fontId="8" fillId="5" borderId="18" xfId="2" applyFont="1" applyFill="1" applyBorder="1" applyAlignment="1">
      <alignment horizontal="center" vertical="center"/>
    </xf>
    <xf numFmtId="0" fontId="8" fillId="5" borderId="2" xfId="2" applyFont="1" applyFill="1" applyBorder="1" applyAlignment="1">
      <alignment vertical="center"/>
    </xf>
    <xf numFmtId="0" fontId="8" fillId="6" borderId="10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vertical="center"/>
    </xf>
    <xf numFmtId="1" fontId="8" fillId="2" borderId="0" xfId="2" applyNumberFormat="1" applyFont="1" applyFill="1" applyAlignment="1">
      <alignment horizontal="center" vertical="center"/>
    </xf>
    <xf numFmtId="166" fontId="8" fillId="2" borderId="0" xfId="2" applyNumberFormat="1" applyFont="1" applyFill="1" applyAlignment="1">
      <alignment horizontal="center" vertical="center"/>
    </xf>
    <xf numFmtId="0" fontId="32" fillId="0" borderId="0" xfId="9" applyFont="1"/>
    <xf numFmtId="1" fontId="32" fillId="0" borderId="0" xfId="2" applyNumberFormat="1" applyFont="1"/>
    <xf numFmtId="169" fontId="32" fillId="0" borderId="0" xfId="2" applyNumberFormat="1" applyFont="1"/>
    <xf numFmtId="0" fontId="32" fillId="0" borderId="0" xfId="2" applyFont="1" applyAlignment="1">
      <alignment horizontal="right"/>
    </xf>
    <xf numFmtId="1" fontId="32" fillId="0" borderId="0" xfId="2" applyNumberFormat="1" applyFont="1" applyAlignment="1">
      <alignment horizontal="right"/>
    </xf>
    <xf numFmtId="0" fontId="32" fillId="0" borderId="0" xfId="2" applyFont="1" applyAlignment="1">
      <alignment horizontal="center"/>
    </xf>
    <xf numFmtId="1" fontId="26" fillId="2" borderId="5" xfId="4" applyNumberFormat="1" applyFill="1" applyBorder="1" applyAlignment="1">
      <alignment horizontal="center" vertical="center"/>
    </xf>
    <xf numFmtId="1" fontId="26" fillId="2" borderId="30" xfId="4" applyNumberFormat="1" applyFill="1" applyBorder="1" applyAlignment="1">
      <alignment horizontal="center" vertical="center"/>
    </xf>
    <xf numFmtId="0" fontId="9" fillId="3" borderId="0" xfId="9" applyFont="1" applyFill="1"/>
    <xf numFmtId="1" fontId="26" fillId="2" borderId="0" xfId="2" applyNumberFormat="1" applyFill="1" applyAlignment="1">
      <alignment horizontal="center" vertical="center"/>
    </xf>
    <xf numFmtId="1" fontId="26" fillId="2" borderId="0" xfId="2" applyNumberFormat="1" applyFill="1"/>
    <xf numFmtId="1" fontId="9" fillId="2" borderId="0" xfId="9" applyNumberFormat="1" applyFont="1" applyFill="1"/>
    <xf numFmtId="1" fontId="32" fillId="0" borderId="0" xfId="9" applyNumberFormat="1" applyFont="1"/>
    <xf numFmtId="1" fontId="15" fillId="2" borderId="5" xfId="2" applyNumberFormat="1" applyFont="1" applyFill="1" applyBorder="1" applyAlignment="1">
      <alignment horizontal="center" vertical="center"/>
    </xf>
    <xf numFmtId="0" fontId="15" fillId="2" borderId="5" xfId="2" applyFont="1" applyFill="1" applyBorder="1" applyAlignment="1">
      <alignment horizontal="center"/>
    </xf>
    <xf numFmtId="166" fontId="15" fillId="2" borderId="5" xfId="2" applyNumberFormat="1" applyFont="1" applyFill="1" applyBorder="1" applyAlignment="1">
      <alignment horizontal="center"/>
    </xf>
    <xf numFmtId="1" fontId="15" fillId="2" borderId="5" xfId="2" applyNumberFormat="1" applyFont="1" applyFill="1" applyBorder="1" applyAlignment="1">
      <alignment horizontal="center"/>
    </xf>
    <xf numFmtId="1" fontId="15" fillId="2" borderId="5" xfId="4" applyNumberFormat="1" applyFont="1" applyFill="1" applyBorder="1" applyAlignment="1">
      <alignment horizontal="center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1" fontId="13" fillId="0" borderId="4" xfId="2" applyNumberFormat="1" applyFont="1" applyBorder="1" applyAlignment="1">
      <alignment horizontal="center" vertical="center"/>
    </xf>
    <xf numFmtId="0" fontId="8" fillId="8" borderId="18" xfId="2" applyFont="1" applyFill="1" applyBorder="1" applyAlignment="1">
      <alignment horizontal="center"/>
    </xf>
    <xf numFmtId="0" fontId="8" fillId="8" borderId="30" xfId="2" applyFont="1" applyFill="1" applyBorder="1"/>
    <xf numFmtId="2" fontId="9" fillId="0" borderId="0" xfId="2" applyNumberFormat="1" applyFont="1"/>
    <xf numFmtId="170" fontId="14" fillId="2" borderId="4" xfId="12" applyNumberFormat="1" applyFont="1" applyFill="1" applyBorder="1" applyAlignment="1">
      <alignment horizontal="center" vertical="center" wrapText="1"/>
    </xf>
    <xf numFmtId="166" fontId="14" fillId="2" borderId="0" xfId="12" applyNumberFormat="1" applyFont="1" applyFill="1" applyAlignment="1">
      <alignment horizontal="center" vertical="center" wrapText="1"/>
    </xf>
    <xf numFmtId="1" fontId="10" fillId="3" borderId="0" xfId="2" applyNumberFormat="1" applyFont="1" applyFill="1"/>
    <xf numFmtId="1" fontId="13" fillId="0" borderId="13" xfId="4" applyNumberFormat="1" applyFont="1" applyBorder="1" applyAlignment="1">
      <alignment horizontal="center" vertical="center"/>
    </xf>
    <xf numFmtId="1" fontId="7" fillId="0" borderId="0" xfId="2" applyNumberFormat="1" applyFont="1"/>
    <xf numFmtId="1" fontId="7" fillId="0" borderId="0" xfId="2" applyNumberFormat="1" applyFont="1" applyAlignment="1">
      <alignment horizontal="right"/>
    </xf>
    <xf numFmtId="0" fontId="7" fillId="0" borderId="0" xfId="2" applyFont="1" applyAlignment="1">
      <alignment horizontal="center"/>
    </xf>
    <xf numFmtId="0" fontId="7" fillId="0" borderId="0" xfId="2" applyFont="1"/>
    <xf numFmtId="0" fontId="7" fillId="0" borderId="18" xfId="2" applyFont="1" applyBorder="1" applyAlignment="1">
      <alignment horizontal="center"/>
    </xf>
    <xf numFmtId="1" fontId="7" fillId="2" borderId="5" xfId="2" applyNumberFormat="1" applyFont="1" applyFill="1" applyBorder="1" applyAlignment="1">
      <alignment horizontal="center" vertical="center"/>
    </xf>
    <xf numFmtId="1" fontId="7" fillId="0" borderId="5" xfId="2" applyNumberFormat="1" applyFont="1" applyBorder="1" applyAlignment="1">
      <alignment horizontal="center" vertical="center"/>
    </xf>
    <xf numFmtId="2" fontId="7" fillId="0" borderId="5" xfId="2" applyNumberFormat="1" applyFont="1" applyBorder="1" applyAlignment="1">
      <alignment horizontal="center" vertical="center"/>
    </xf>
    <xf numFmtId="0" fontId="7" fillId="0" borderId="30" xfId="2" applyFont="1" applyBorder="1"/>
    <xf numFmtId="169" fontId="7" fillId="0" borderId="5" xfId="2" applyNumberFormat="1" applyFont="1" applyBorder="1" applyAlignment="1">
      <alignment horizontal="center" vertical="center"/>
    </xf>
    <xf numFmtId="2" fontId="7" fillId="0" borderId="5" xfId="2" applyNumberFormat="1" applyFont="1" applyBorder="1" applyAlignment="1">
      <alignment horizontal="center"/>
    </xf>
    <xf numFmtId="1" fontId="7" fillId="8" borderId="18" xfId="2" applyNumberFormat="1" applyFont="1" applyFill="1" applyBorder="1" applyAlignment="1">
      <alignment horizontal="center" vertical="center"/>
    </xf>
    <xf numFmtId="1" fontId="7" fillId="8" borderId="3" xfId="2" applyNumberFormat="1" applyFont="1" applyFill="1" applyBorder="1" applyAlignment="1">
      <alignment horizontal="center" vertical="center"/>
    </xf>
    <xf numFmtId="1" fontId="7" fillId="8" borderId="5" xfId="2" applyNumberFormat="1" applyFont="1" applyFill="1" applyBorder="1" applyAlignment="1">
      <alignment horizontal="center" vertical="center"/>
    </xf>
    <xf numFmtId="1" fontId="7" fillId="0" borderId="5" xfId="2" applyNumberFormat="1" applyFont="1" applyBorder="1"/>
    <xf numFmtId="1" fontId="7" fillId="6" borderId="15" xfId="2" applyNumberFormat="1" applyFont="1" applyFill="1" applyBorder="1" applyAlignment="1">
      <alignment horizontal="center" vertical="center"/>
    </xf>
    <xf numFmtId="2" fontId="7" fillId="6" borderId="11" xfId="2" applyNumberFormat="1" applyFont="1" applyFill="1" applyBorder="1" applyAlignment="1">
      <alignment horizontal="center" vertical="center"/>
    </xf>
    <xf numFmtId="1" fontId="7" fillId="6" borderId="11" xfId="2" applyNumberFormat="1" applyFont="1" applyFill="1" applyBorder="1" applyAlignment="1">
      <alignment horizontal="center" vertical="center"/>
    </xf>
    <xf numFmtId="169" fontId="7" fillId="6" borderId="11" xfId="2" applyNumberFormat="1" applyFont="1" applyFill="1" applyBorder="1" applyAlignment="1">
      <alignment horizontal="center" vertical="center"/>
    </xf>
    <xf numFmtId="1" fontId="7" fillId="6" borderId="5" xfId="2" applyNumberFormat="1" applyFont="1" applyFill="1" applyBorder="1" applyAlignment="1">
      <alignment horizontal="center" vertical="center"/>
    </xf>
    <xf numFmtId="169" fontId="7" fillId="8" borderId="3" xfId="2" applyNumberFormat="1" applyFont="1" applyFill="1" applyBorder="1" applyAlignment="1">
      <alignment horizontal="center" vertical="center"/>
    </xf>
    <xf numFmtId="0" fontId="6" fillId="0" borderId="0" xfId="2" applyFont="1"/>
    <xf numFmtId="1" fontId="6" fillId="3" borderId="0" xfId="2" applyNumberFormat="1" applyFont="1" applyFill="1"/>
    <xf numFmtId="2" fontId="7" fillId="6" borderId="10" xfId="2" applyNumberFormat="1" applyFont="1" applyFill="1" applyBorder="1" applyAlignment="1">
      <alignment horizontal="center" vertical="center"/>
    </xf>
    <xf numFmtId="1" fontId="32" fillId="2" borderId="0" xfId="2" applyNumberFormat="1" applyFont="1" applyFill="1" applyAlignment="1">
      <alignment horizontal="right"/>
    </xf>
    <xf numFmtId="1" fontId="13" fillId="0" borderId="5" xfId="3" applyNumberFormat="1" applyFont="1" applyBorder="1" applyAlignment="1">
      <alignment horizontal="center" vertical="center"/>
    </xf>
    <xf numFmtId="1" fontId="5" fillId="0" borderId="0" xfId="2" quotePrefix="1" applyNumberFormat="1" applyFont="1" applyAlignment="1">
      <alignment horizontal="center"/>
    </xf>
    <xf numFmtId="169" fontId="26" fillId="0" borderId="0" xfId="2" applyNumberFormat="1"/>
    <xf numFmtId="1" fontId="13" fillId="2" borderId="17" xfId="15" applyNumberFormat="1" applyFont="1" applyFill="1" applyBorder="1" applyAlignment="1">
      <alignment horizontal="center" vertical="center"/>
    </xf>
    <xf numFmtId="0" fontId="3" fillId="0" borderId="0" xfId="17"/>
    <xf numFmtId="0" fontId="12" fillId="2" borderId="5" xfId="17" applyFont="1" applyFill="1" applyBorder="1" applyAlignment="1">
      <alignment horizontal="center" vertical="center" wrapText="1"/>
    </xf>
    <xf numFmtId="0" fontId="3" fillId="2" borderId="0" xfId="17" applyFill="1"/>
    <xf numFmtId="0" fontId="3" fillId="0" borderId="0" xfId="6" applyFont="1"/>
    <xf numFmtId="0" fontId="9" fillId="2" borderId="0" xfId="17" applyFont="1" applyFill="1"/>
    <xf numFmtId="0" fontId="9" fillId="0" borderId="0" xfId="17" applyFont="1"/>
    <xf numFmtId="0" fontId="32" fillId="0" borderId="0" xfId="17" applyFont="1"/>
    <xf numFmtId="0" fontId="3" fillId="0" borderId="0" xfId="17" applyAlignment="1">
      <alignment horizontal="left"/>
    </xf>
    <xf numFmtId="2" fontId="15" fillId="2" borderId="5" xfId="17" applyNumberFormat="1" applyFont="1" applyFill="1" applyBorder="1" applyAlignment="1">
      <alignment horizontal="center" vertical="center" wrapText="1"/>
    </xf>
    <xf numFmtId="1" fontId="15" fillId="0" borderId="17" xfId="17" applyNumberFormat="1" applyFont="1" applyBorder="1" applyAlignment="1">
      <alignment horizontal="center" vertical="center"/>
    </xf>
    <xf numFmtId="1" fontId="15" fillId="2" borderId="4" xfId="17" applyNumberFormat="1" applyFont="1" applyFill="1" applyBorder="1" applyAlignment="1">
      <alignment horizontal="center" vertical="center"/>
    </xf>
    <xf numFmtId="1" fontId="15" fillId="0" borderId="4" xfId="17" applyNumberFormat="1" applyFont="1" applyBorder="1" applyAlignment="1">
      <alignment horizontal="center" vertical="center"/>
    </xf>
    <xf numFmtId="2" fontId="13" fillId="2" borderId="5" xfId="17" applyNumberFormat="1" applyFont="1" applyFill="1" applyBorder="1" applyAlignment="1">
      <alignment horizontal="center" vertical="center" wrapText="1"/>
    </xf>
    <xf numFmtId="1" fontId="13" fillId="0" borderId="5" xfId="17" applyNumberFormat="1" applyFont="1" applyBorder="1" applyAlignment="1">
      <alignment horizontal="center" vertical="center"/>
    </xf>
    <xf numFmtId="2" fontId="13" fillId="2" borderId="17" xfId="15" applyNumberFormat="1" applyFont="1" applyFill="1" applyBorder="1" applyAlignment="1">
      <alignment horizontal="center" vertical="center"/>
    </xf>
    <xf numFmtId="1" fontId="13" fillId="2" borderId="5" xfId="16" applyNumberFormat="1" applyFont="1" applyFill="1" applyBorder="1" applyAlignment="1">
      <alignment horizontal="center"/>
    </xf>
    <xf numFmtId="0" fontId="2" fillId="0" borderId="0" xfId="2" applyFont="1"/>
    <xf numFmtId="169" fontId="32" fillId="0" borderId="0" xfId="2" applyNumberFormat="1" applyFont="1" applyAlignment="1">
      <alignment horizontal="center"/>
    </xf>
    <xf numFmtId="1" fontId="32" fillId="2" borderId="0" xfId="2" applyNumberFormat="1" applyFont="1" applyFill="1" applyAlignment="1">
      <alignment horizontal="center" vertical="center"/>
    </xf>
    <xf numFmtId="14" fontId="11" fillId="0" borderId="39" xfId="12" applyNumberFormat="1" applyFont="1" applyBorder="1" applyAlignment="1">
      <alignment vertical="center" wrapText="1"/>
    </xf>
    <xf numFmtId="1" fontId="13" fillId="2" borderId="5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0" fontId="13" fillId="0" borderId="0" xfId="17" applyFont="1" applyAlignment="1">
      <alignment horizontal="left"/>
    </xf>
    <xf numFmtId="0" fontId="32" fillId="0" borderId="5" xfId="2" applyFont="1" applyBorder="1"/>
    <xf numFmtId="166" fontId="15" fillId="2" borderId="2" xfId="2" applyNumberFormat="1" applyFont="1" applyFill="1" applyBorder="1" applyAlignment="1">
      <alignment horizontal="center"/>
    </xf>
    <xf numFmtId="0" fontId="32" fillId="0" borderId="5" xfId="9" applyFont="1" applyBorder="1" applyAlignment="1">
      <alignment horizontal="center"/>
    </xf>
    <xf numFmtId="0" fontId="9" fillId="0" borderId="5" xfId="9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26" fillId="0" borderId="5" xfId="2" applyBorder="1" applyAlignment="1">
      <alignment horizontal="center"/>
    </xf>
    <xf numFmtId="0" fontId="12" fillId="2" borderId="1" xfId="17" applyFont="1" applyFill="1" applyBorder="1" applyAlignment="1">
      <alignment horizontal="center" vertical="center" wrapText="1"/>
    </xf>
    <xf numFmtId="1" fontId="15" fillId="0" borderId="39" xfId="17" applyNumberFormat="1" applyFont="1" applyBorder="1" applyAlignment="1">
      <alignment horizontal="center" vertical="center"/>
    </xf>
    <xf numFmtId="1" fontId="15" fillId="0" borderId="40" xfId="17" applyNumberFormat="1" applyFont="1" applyBorder="1" applyAlignment="1">
      <alignment horizontal="center" vertical="center"/>
    </xf>
    <xf numFmtId="0" fontId="1" fillId="2" borderId="5" xfId="17" applyFont="1" applyFill="1" applyBorder="1" applyAlignment="1">
      <alignment horizontal="center"/>
    </xf>
    <xf numFmtId="0" fontId="32" fillId="0" borderId="5" xfId="9" applyFont="1" applyBorder="1" applyAlignment="1">
      <alignment horizontal="left"/>
    </xf>
    <xf numFmtId="0" fontId="9" fillId="0" borderId="5" xfId="9" applyFont="1" applyBorder="1" applyAlignment="1">
      <alignment horizontal="left"/>
    </xf>
    <xf numFmtId="0" fontId="9" fillId="0" borderId="5" xfId="2" applyFont="1" applyBorder="1" applyAlignment="1">
      <alignment horizontal="left"/>
    </xf>
    <xf numFmtId="0" fontId="1" fillId="0" borderId="5" xfId="2" applyFont="1" applyBorder="1" applyAlignment="1">
      <alignment horizontal="center"/>
    </xf>
    <xf numFmtId="2" fontId="32" fillId="0" borderId="0" xfId="9" applyNumberFormat="1" applyFont="1"/>
    <xf numFmtId="1" fontId="15" fillId="2" borderId="2" xfId="4" applyNumberFormat="1" applyFont="1" applyFill="1" applyBorder="1" applyAlignment="1">
      <alignment horizontal="center"/>
    </xf>
    <xf numFmtId="1" fontId="15" fillId="2" borderId="2" xfId="2" applyNumberFormat="1" applyFont="1" applyFill="1" applyBorder="1" applyAlignment="1">
      <alignment horizontal="center"/>
    </xf>
    <xf numFmtId="0" fontId="26" fillId="3" borderId="0" xfId="2" applyFill="1"/>
    <xf numFmtId="0" fontId="26" fillId="0" borderId="0" xfId="2" applyAlignment="1">
      <alignment vertical="center" wrapText="1"/>
    </xf>
    <xf numFmtId="2" fontId="13" fillId="2" borderId="5" xfId="17" applyNumberFormat="1" applyFont="1" applyFill="1" applyBorder="1" applyAlignment="1">
      <alignment horizontal="center" vertical="center"/>
    </xf>
    <xf numFmtId="1" fontId="13" fillId="2" borderId="5" xfId="17" applyNumberFormat="1" applyFont="1" applyFill="1" applyBorder="1" applyAlignment="1">
      <alignment horizontal="center" vertical="center"/>
    </xf>
    <xf numFmtId="14" fontId="13" fillId="2" borderId="5" xfId="12" applyNumberFormat="1" applyFont="1" applyFill="1" applyBorder="1" applyAlignment="1">
      <alignment horizontal="center" vertical="center" wrapText="1"/>
    </xf>
    <xf numFmtId="0" fontId="15" fillId="0" borderId="0" xfId="17" applyFont="1" applyAlignment="1">
      <alignment vertical="center"/>
    </xf>
    <xf numFmtId="169" fontId="26" fillId="0" borderId="5" xfId="2" applyNumberFormat="1" applyBorder="1" applyAlignment="1">
      <alignment horizontal="center"/>
    </xf>
    <xf numFmtId="0" fontId="33" fillId="9" borderId="5" xfId="0" applyFont="1" applyFill="1" applyBorder="1" applyAlignment="1">
      <alignment horizontal="center" vertical="center"/>
    </xf>
    <xf numFmtId="0" fontId="33" fillId="6" borderId="5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1" fontId="33" fillId="9" borderId="5" xfId="0" applyNumberFormat="1" applyFont="1" applyFill="1" applyBorder="1" applyAlignment="1">
      <alignment horizontal="center" vertical="center"/>
    </xf>
    <xf numFmtId="1" fontId="33" fillId="10" borderId="5" xfId="0" applyNumberFormat="1" applyFont="1" applyFill="1" applyBorder="1" applyAlignment="1">
      <alignment horizontal="center" vertical="center"/>
    </xf>
    <xf numFmtId="1" fontId="26" fillId="0" borderId="0" xfId="2" applyNumberFormat="1" applyAlignment="1">
      <alignment vertical="center" wrapText="1"/>
    </xf>
    <xf numFmtId="1" fontId="15" fillId="0" borderId="5" xfId="17" applyNumberFormat="1" applyFont="1" applyBorder="1" applyAlignment="1">
      <alignment horizontal="center" vertical="center"/>
    </xf>
    <xf numFmtId="0" fontId="26" fillId="0" borderId="0" xfId="2" applyAlignment="1">
      <alignment horizontal="left"/>
    </xf>
    <xf numFmtId="0" fontId="8" fillId="0" borderId="14" xfId="2" applyFont="1" applyBorder="1" applyAlignment="1">
      <alignment horizontal="left" vertical="center" wrapText="1"/>
    </xf>
    <xf numFmtId="1" fontId="26" fillId="0" borderId="32" xfId="2" applyNumberFormat="1" applyBorder="1" applyAlignment="1">
      <alignment horizontal="left" vertical="center"/>
    </xf>
    <xf numFmtId="2" fontId="8" fillId="5" borderId="30" xfId="2" applyNumberFormat="1" applyFont="1" applyFill="1" applyBorder="1" applyAlignment="1">
      <alignment horizontal="left" vertical="center"/>
    </xf>
    <xf numFmtId="169" fontId="8" fillId="6" borderId="11" xfId="2" applyNumberFormat="1" applyFont="1" applyFill="1" applyBorder="1" applyAlignment="1">
      <alignment horizontal="left" vertical="center"/>
    </xf>
    <xf numFmtId="169" fontId="26" fillId="0" borderId="0" xfId="2" applyNumberFormat="1" applyAlignment="1">
      <alignment horizontal="left"/>
    </xf>
    <xf numFmtId="1" fontId="26" fillId="0" borderId="5" xfId="2" applyNumberFormat="1" applyBorder="1" applyAlignment="1">
      <alignment horizontal="left"/>
    </xf>
    <xf numFmtId="1" fontId="7" fillId="0" borderId="5" xfId="2" applyNumberFormat="1" applyFont="1" applyBorder="1" applyAlignment="1">
      <alignment horizontal="left"/>
    </xf>
    <xf numFmtId="169" fontId="26" fillId="0" borderId="5" xfId="2" applyNumberFormat="1" applyBorder="1" applyAlignment="1">
      <alignment horizontal="left"/>
    </xf>
    <xf numFmtId="0" fontId="26" fillId="0" borderId="5" xfId="2" applyBorder="1" applyAlignment="1">
      <alignment horizontal="left"/>
    </xf>
    <xf numFmtId="0" fontId="32" fillId="0" borderId="0" xfId="9" applyFont="1" applyAlignment="1">
      <alignment horizontal="left"/>
    </xf>
    <xf numFmtId="0" fontId="9" fillId="0" borderId="0" xfId="9" applyFont="1" applyAlignment="1">
      <alignment horizontal="left"/>
    </xf>
    <xf numFmtId="0" fontId="9" fillId="0" borderId="0" xfId="2" applyFont="1" applyAlignment="1">
      <alignment horizontal="left"/>
    </xf>
    <xf numFmtId="1" fontId="32" fillId="0" borderId="0" xfId="9" applyNumberFormat="1" applyFont="1" applyAlignment="1">
      <alignment horizontal="left"/>
    </xf>
    <xf numFmtId="1" fontId="9" fillId="0" borderId="0" xfId="2" applyNumberFormat="1" applyFont="1" applyAlignment="1">
      <alignment horizontal="left"/>
    </xf>
    <xf numFmtId="1" fontId="32" fillId="0" borderId="5" xfId="9" applyNumberFormat="1" applyFont="1" applyBorder="1" applyAlignment="1">
      <alignment horizontal="left"/>
    </xf>
    <xf numFmtId="1" fontId="32" fillId="0" borderId="0" xfId="2" applyNumberFormat="1" applyFont="1" applyAlignment="1">
      <alignment horizontal="center"/>
    </xf>
    <xf numFmtId="0" fontId="1" fillId="2" borderId="0" xfId="17" applyFont="1" applyFill="1" applyAlignment="1">
      <alignment horizontal="center"/>
    </xf>
    <xf numFmtId="2" fontId="13" fillId="2" borderId="4" xfId="17" applyNumberFormat="1" applyFont="1" applyFill="1" applyBorder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center" vertical="center" wrapText="1"/>
    </xf>
    <xf numFmtId="164" fontId="13" fillId="2" borderId="4" xfId="0" applyNumberFormat="1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/>
    </xf>
    <xf numFmtId="1" fontId="33" fillId="10" borderId="4" xfId="0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left"/>
    </xf>
    <xf numFmtId="168" fontId="18" fillId="3" borderId="0" xfId="2" applyNumberFormat="1" applyFont="1" applyFill="1" applyAlignment="1">
      <alignment horizontal="center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/>
    </xf>
    <xf numFmtId="0" fontId="8" fillId="0" borderId="26" xfId="2" applyFont="1" applyBorder="1" applyAlignment="1">
      <alignment horizontal="center"/>
    </xf>
    <xf numFmtId="0" fontId="8" fillId="0" borderId="31" xfId="2" applyFont="1" applyBorder="1" applyAlignment="1">
      <alignment horizontal="center"/>
    </xf>
    <xf numFmtId="0" fontId="20" fillId="0" borderId="0" xfId="2" applyFont="1" applyAlignment="1">
      <alignment horizontal="center"/>
    </xf>
    <xf numFmtId="0" fontId="8" fillId="0" borderId="22" xfId="2" applyFont="1" applyBorder="1" applyAlignment="1">
      <alignment horizontal="center"/>
    </xf>
    <xf numFmtId="0" fontId="8" fillId="0" borderId="23" xfId="2" applyFont="1" applyBorder="1" applyAlignment="1">
      <alignment horizontal="center"/>
    </xf>
    <xf numFmtId="0" fontId="8" fillId="0" borderId="24" xfId="2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16" fillId="7" borderId="5" xfId="2" applyFont="1" applyFill="1" applyBorder="1" applyAlignment="1">
      <alignment horizontal="center" vertical="center"/>
    </xf>
    <xf numFmtId="0" fontId="8" fillId="0" borderId="5" xfId="9" applyFont="1" applyBorder="1" applyAlignment="1">
      <alignment horizontal="center" vertical="center" wrapText="1"/>
    </xf>
    <xf numFmtId="0" fontId="9" fillId="0" borderId="0" xfId="15" applyFont="1" applyAlignment="1">
      <alignment horizontal="left" wrapText="1"/>
    </xf>
    <xf numFmtId="0" fontId="10" fillId="0" borderId="0" xfId="17" applyFont="1" applyAlignment="1">
      <alignment horizontal="center" vertical="center"/>
    </xf>
    <xf numFmtId="1" fontId="32" fillId="0" borderId="0" xfId="2" applyNumberFormat="1" applyFont="1" applyAlignment="1">
      <alignment horizontal="center" vertical="center"/>
    </xf>
    <xf numFmtId="169" fontId="7" fillId="0" borderId="0" xfId="2" applyNumberFormat="1" applyFont="1" applyAlignment="1">
      <alignment horizontal="center"/>
    </xf>
    <xf numFmtId="169" fontId="26" fillId="0" borderId="0" xfId="2" applyNumberFormat="1" applyAlignment="1">
      <alignment horizontal="center"/>
    </xf>
    <xf numFmtId="1" fontId="7" fillId="0" borderId="0" xfId="2" applyNumberFormat="1" applyFont="1" applyAlignment="1">
      <alignment horizontal="center" vertical="center"/>
    </xf>
  </cellXfs>
  <cellStyles count="18">
    <cellStyle name="Normal" xfId="0" builtinId="0"/>
    <cellStyle name="Normal 10 3" xfId="16" xr:uid="{00000000-0005-0000-0000-000003000000}"/>
    <cellStyle name="Normal 160" xfId="1" xr:uid="{00000000-0005-0000-0000-000004000000}"/>
    <cellStyle name="Normal 2" xfId="2" xr:uid="{00000000-0005-0000-0000-000005000000}"/>
    <cellStyle name="Normal 2 10" xfId="3" xr:uid="{00000000-0005-0000-0000-000006000000}"/>
    <cellStyle name="Normal 2 30 2 4" xfId="4" xr:uid="{00000000-0005-0000-0000-000007000000}"/>
    <cellStyle name="Normal 2 30 2 4 4 3 11 8" xfId="5" xr:uid="{00000000-0005-0000-0000-000008000000}"/>
    <cellStyle name="Normal 2 30 2 4 4 3 11 8 20" xfId="15" xr:uid="{00000000-0005-0000-0000-000009000000}"/>
    <cellStyle name="Normal 2 30 2 4 4 3 11 8 6" xfId="6" xr:uid="{00000000-0005-0000-0000-00000A000000}"/>
    <cellStyle name="Normal 2 30 2 4 8 6" xfId="7" xr:uid="{00000000-0005-0000-0000-00000B000000}"/>
    <cellStyle name="Normal 2 30 2 7 4 3 11 8" xfId="8" xr:uid="{00000000-0005-0000-0000-00000C000000}"/>
    <cellStyle name="Normal 2 30 2 7 4 3 11 8 6" xfId="9" xr:uid="{00000000-0005-0000-0000-00000D000000}"/>
    <cellStyle name="Normal 2 30 2 7 4 3 11 8 6 17" xfId="17" xr:uid="{00000000-0005-0000-0000-00000E000000}"/>
    <cellStyle name="Normal 2 7" xfId="10" xr:uid="{00000000-0005-0000-0000-00000F000000}"/>
    <cellStyle name="Normal 2 7 2" xfId="11" xr:uid="{00000000-0005-0000-0000-000010000000}"/>
    <cellStyle name="Normal 200 2 2 8 4 3 11 8 6" xfId="12" xr:uid="{00000000-0005-0000-0000-000011000000}"/>
    <cellStyle name="Normal 207 2" xfId="13" xr:uid="{00000000-0005-0000-0000-000012000000}"/>
    <cellStyle name="Normal 242 4 3 11 8 6" xfId="14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37"/>
  <sheetViews>
    <sheetView tabSelected="1" topLeftCell="A6" zoomScaleNormal="100" workbookViewId="0">
      <selection activeCell="J10" sqref="J10"/>
    </sheetView>
  </sheetViews>
  <sheetFormatPr defaultColWidth="10.42578125" defaultRowHeight="15"/>
  <cols>
    <col min="1" max="1" width="6" style="12" customWidth="1"/>
    <col min="2" max="2" width="4.7109375" style="12" customWidth="1"/>
    <col min="3" max="3" width="7.42578125" style="12" customWidth="1"/>
    <col min="4" max="4" width="36.28515625" style="12" customWidth="1"/>
    <col min="5" max="5" width="11" style="12" customWidth="1"/>
    <col min="6" max="6" width="9.28515625" style="12" customWidth="1"/>
    <col min="7" max="7" width="15.140625" style="12" customWidth="1"/>
    <col min="8" max="9" width="11" style="12" customWidth="1"/>
    <col min="10" max="10" width="12.7109375" style="12" customWidth="1"/>
    <col min="11" max="11" width="10" style="12" customWidth="1"/>
    <col min="12" max="12" width="11" style="12" customWidth="1"/>
    <col min="13" max="13" width="11.7109375" style="12" customWidth="1"/>
    <col min="14" max="15" width="11" style="12" customWidth="1"/>
    <col min="16" max="16" width="12.140625" style="12" customWidth="1"/>
    <col min="17" max="17" width="13.5703125" style="12" customWidth="1"/>
    <col min="18" max="18" width="11" style="12" customWidth="1"/>
    <col min="19" max="19" width="26.7109375" style="216" customWidth="1"/>
    <col min="20" max="20" width="13.42578125" style="12" customWidth="1"/>
    <col min="21" max="21" width="15.85546875" style="12" customWidth="1"/>
    <col min="22" max="22" width="11.7109375" style="12" customWidth="1"/>
    <col min="23" max="23" width="11.28515625" style="12" customWidth="1"/>
    <col min="24" max="24" width="11.42578125" style="12" customWidth="1"/>
    <col min="25" max="16384" width="10.42578125" style="12"/>
  </cols>
  <sheetData>
    <row r="2" spans="1:45" ht="15.75">
      <c r="C2" s="12" t="s">
        <v>0</v>
      </c>
      <c r="U2" s="53"/>
    </row>
    <row r="3" spans="1:45" ht="21">
      <c r="C3" s="239" t="s">
        <v>1</v>
      </c>
      <c r="D3" s="239"/>
      <c r="E3" s="239"/>
      <c r="F3" s="240">
        <v>45931</v>
      </c>
      <c r="G3" s="240"/>
      <c r="J3" s="12" t="s">
        <v>2</v>
      </c>
      <c r="K3" s="42"/>
      <c r="M3" s="12" t="s">
        <v>3</v>
      </c>
      <c r="N3" s="12">
        <f>-N6+O6</f>
        <v>31</v>
      </c>
    </row>
    <row r="4" spans="1:45" ht="21">
      <c r="C4" s="13"/>
      <c r="D4" s="13"/>
      <c r="E4" s="13"/>
      <c r="F4" s="14"/>
      <c r="G4" s="14"/>
      <c r="H4" s="19"/>
      <c r="K4" s="42"/>
    </row>
    <row r="5" spans="1:45" ht="21">
      <c r="C5" s="15" t="s">
        <v>4</v>
      </c>
      <c r="D5" s="13"/>
      <c r="E5" s="16" t="s">
        <v>41</v>
      </c>
      <c r="F5" s="56" t="s">
        <v>5</v>
      </c>
      <c r="H5" s="130" t="s">
        <v>42</v>
      </c>
      <c r="I5" s="19"/>
      <c r="J5" s="19"/>
      <c r="K5" s="19"/>
      <c r="L5" s="43" t="s">
        <v>6</v>
      </c>
      <c r="M5" s="44">
        <f>F3</f>
        <v>45931</v>
      </c>
    </row>
    <row r="6" spans="1:45" ht="27" customHeight="1">
      <c r="H6" s="19"/>
      <c r="I6" s="19"/>
      <c r="J6" s="19"/>
      <c r="K6" s="154"/>
      <c r="L6" s="153"/>
      <c r="N6" s="45">
        <f>EOMONTH(F3,-1)</f>
        <v>45930</v>
      </c>
      <c r="O6" s="45">
        <f>EOMONTH(F3,0)</f>
        <v>45961</v>
      </c>
    </row>
    <row r="7" spans="1:45" ht="23.25" customHeight="1" thickBot="1">
      <c r="B7" s="17" t="s">
        <v>7</v>
      </c>
      <c r="C7" s="18" t="s">
        <v>8</v>
      </c>
      <c r="I7" s="19"/>
      <c r="J7" s="19"/>
      <c r="K7" s="19"/>
    </row>
    <row r="8" spans="1:45" ht="15.75" thickBot="1">
      <c r="C8" s="241" t="s">
        <v>9</v>
      </c>
      <c r="D8" s="243" t="s">
        <v>10</v>
      </c>
      <c r="E8" s="245" t="s">
        <v>11</v>
      </c>
      <c r="F8" s="246"/>
      <c r="G8" s="246"/>
      <c r="H8" s="246"/>
      <c r="I8" s="247"/>
      <c r="J8" s="249" t="s">
        <v>12</v>
      </c>
      <c r="K8" s="250"/>
      <c r="L8" s="250"/>
      <c r="M8" s="250"/>
      <c r="N8" s="251"/>
      <c r="O8" s="245" t="s">
        <v>13</v>
      </c>
      <c r="P8" s="246"/>
      <c r="Q8" s="246"/>
      <c r="R8" s="246"/>
      <c r="S8" s="247"/>
    </row>
    <row r="9" spans="1:45" ht="93" customHeight="1" thickBot="1">
      <c r="C9" s="242"/>
      <c r="D9" s="244"/>
      <c r="E9" s="57" t="s">
        <v>14</v>
      </c>
      <c r="F9" s="58" t="s">
        <v>15</v>
      </c>
      <c r="G9" s="59" t="s">
        <v>16</v>
      </c>
      <c r="H9" s="59" t="s">
        <v>17</v>
      </c>
      <c r="I9" s="69" t="s">
        <v>18</v>
      </c>
      <c r="J9" s="84" t="s">
        <v>19</v>
      </c>
      <c r="K9" s="85" t="s">
        <v>15</v>
      </c>
      <c r="L9" s="86" t="s">
        <v>16</v>
      </c>
      <c r="M9" s="86" t="s">
        <v>17</v>
      </c>
      <c r="N9" s="87" t="s">
        <v>18</v>
      </c>
      <c r="O9" s="20" t="s">
        <v>19</v>
      </c>
      <c r="P9" s="21" t="s">
        <v>15</v>
      </c>
      <c r="Q9" s="21" t="s">
        <v>16</v>
      </c>
      <c r="R9" s="21" t="s">
        <v>17</v>
      </c>
      <c r="S9" s="217" t="s">
        <v>18</v>
      </c>
      <c r="U9" s="203"/>
      <c r="V9" s="203"/>
      <c r="W9" s="203"/>
      <c r="X9" s="203"/>
      <c r="Y9" s="203"/>
      <c r="Z9" s="203"/>
      <c r="AA9" s="203"/>
      <c r="AB9" s="203"/>
      <c r="AC9" s="203"/>
    </row>
    <row r="10" spans="1:45" s="89" customFormat="1" ht="19.899999999999999" customHeight="1">
      <c r="A10" s="88"/>
      <c r="C10" s="90">
        <v>1</v>
      </c>
      <c r="D10" s="91" t="s">
        <v>20</v>
      </c>
      <c r="E10" s="22">
        <v>62553.240000000311</v>
      </c>
      <c r="F10" s="23"/>
      <c r="G10" s="92">
        <v>3947.7794141771828</v>
      </c>
      <c r="H10" s="92">
        <v>3439.0312483807943</v>
      </c>
      <c r="I10" s="131">
        <v>3078.1206371377575</v>
      </c>
      <c r="J10" s="175">
        <v>464993.39999999997</v>
      </c>
      <c r="K10" s="160"/>
      <c r="L10" s="175">
        <v>3910.3384383520288</v>
      </c>
      <c r="M10" s="176">
        <v>3330.6181111945734</v>
      </c>
      <c r="N10" s="176">
        <v>3011.9959910279463</v>
      </c>
      <c r="O10" s="81">
        <f>E10+J10</f>
        <v>527546.64000000025</v>
      </c>
      <c r="P10" s="46">
        <f>((K10*J10)+(F10*E10))/O10</f>
        <v>0</v>
      </c>
      <c r="Q10" s="46">
        <f>((L10*J10)+(G10*E10))/O10</f>
        <v>3914.7779592759516</v>
      </c>
      <c r="R10" s="46">
        <f>((M10*J10)+(H10*E10))/O10</f>
        <v>3343.4730750505896</v>
      </c>
      <c r="S10" s="218">
        <f>((N10*J10)+(I10*E10))/O10</f>
        <v>3019.8366453784738</v>
      </c>
      <c r="U10" s="203"/>
      <c r="V10" s="214"/>
      <c r="W10" s="214"/>
      <c r="X10" s="214"/>
      <c r="Y10" s="203"/>
      <c r="Z10" s="203"/>
      <c r="AA10" s="203"/>
      <c r="AB10" s="203"/>
      <c r="AC10" s="203"/>
      <c r="AD10" s="88"/>
      <c r="AM10" s="88"/>
      <c r="AN10" s="88"/>
      <c r="AO10" s="88"/>
      <c r="AP10" s="88"/>
      <c r="AQ10" s="88"/>
      <c r="AR10" s="88"/>
      <c r="AS10" s="88"/>
    </row>
    <row r="11" spans="1:45" s="89" customFormat="1" ht="19.899999999999999" customHeight="1">
      <c r="A11" s="88"/>
      <c r="C11" s="90">
        <v>2</v>
      </c>
      <c r="D11" s="93" t="s">
        <v>21</v>
      </c>
      <c r="E11" s="60">
        <v>0</v>
      </c>
      <c r="F11" s="24"/>
      <c r="G11" s="94">
        <v>0</v>
      </c>
      <c r="H11" s="94">
        <v>0</v>
      </c>
      <c r="I11" s="95">
        <v>0</v>
      </c>
      <c r="J11" s="47"/>
      <c r="K11" s="26"/>
      <c r="L11" s="70"/>
      <c r="M11" s="24"/>
      <c r="N11" s="96"/>
      <c r="O11" s="81"/>
      <c r="P11" s="46"/>
      <c r="Q11" s="46"/>
      <c r="R11" s="46"/>
      <c r="S11" s="218"/>
      <c r="U11" s="203"/>
      <c r="V11" s="214"/>
      <c r="W11" s="214"/>
      <c r="X11" s="214"/>
      <c r="Y11" s="203"/>
      <c r="Z11" s="203"/>
      <c r="AA11" s="203"/>
      <c r="AB11" s="203"/>
      <c r="AC11" s="203"/>
      <c r="AD11" s="88"/>
      <c r="AM11" s="88"/>
      <c r="AN11" s="88"/>
      <c r="AO11" s="88"/>
      <c r="AP11" s="88"/>
      <c r="AQ11" s="88"/>
      <c r="AR11" s="88"/>
      <c r="AS11" s="88"/>
    </row>
    <row r="12" spans="1:45" s="89" customFormat="1" ht="19.899999999999999" customHeight="1">
      <c r="A12" s="88"/>
      <c r="C12" s="90">
        <v>3</v>
      </c>
      <c r="D12" s="93" t="s">
        <v>22</v>
      </c>
      <c r="E12" s="61">
        <v>2315.3499999999985</v>
      </c>
      <c r="F12" s="24"/>
      <c r="G12" s="109">
        <v>4602.8612519540484</v>
      </c>
      <c r="H12" s="109">
        <v>4602.8612519540484</v>
      </c>
      <c r="I12" s="110">
        <v>4602.8612519540484</v>
      </c>
      <c r="J12" s="47"/>
      <c r="K12" s="48"/>
      <c r="L12" s="24"/>
      <c r="M12" s="24"/>
      <c r="N12" s="71"/>
      <c r="O12" s="81">
        <f>E12+J12</f>
        <v>2315.3499999999985</v>
      </c>
      <c r="P12" s="46">
        <f>((K12*J12)+(F12*E12))/O12</f>
        <v>0</v>
      </c>
      <c r="Q12" s="46">
        <f>((L12*J12)+(G12*E12))/O12</f>
        <v>4602.8612519540484</v>
      </c>
      <c r="R12" s="46">
        <f>((M12*J12)+(H12*E12))/O12</f>
        <v>4602.8612519540484</v>
      </c>
      <c r="S12" s="218">
        <f>((N12*J12)+(I12*E12))/O12</f>
        <v>4602.8612519540484</v>
      </c>
      <c r="V12" s="88"/>
      <c r="W12" s="88"/>
      <c r="X12" s="88"/>
      <c r="Y12" s="88"/>
      <c r="Z12" s="88"/>
      <c r="AA12" s="88"/>
      <c r="AB12" s="88"/>
      <c r="AC12" s="88"/>
      <c r="AD12" s="88"/>
      <c r="AM12" s="88"/>
      <c r="AN12" s="88"/>
      <c r="AO12" s="88"/>
      <c r="AP12" s="88"/>
      <c r="AQ12" s="88"/>
      <c r="AR12" s="88"/>
      <c r="AS12" s="88"/>
    </row>
    <row r="13" spans="1:45" s="89" customFormat="1" ht="19.899999999999999" customHeight="1" thickBot="1">
      <c r="C13" s="97"/>
      <c r="D13" s="98"/>
      <c r="E13" s="62">
        <f>SUM(E10:E12)</f>
        <v>64868.590000000309</v>
      </c>
      <c r="F13" s="63">
        <f>SUMPRODUCT(F10:F12,E10:E12)/E13</f>
        <v>0</v>
      </c>
      <c r="G13" s="63">
        <f>SUMPRODUCT(G10:G12,E10:E12)/E13</f>
        <v>3971.1612039323886</v>
      </c>
      <c r="H13" s="63">
        <f>SUMPRODUCT(H10:H12,E10:E12)/E13</f>
        <v>3480.5717504754648</v>
      </c>
      <c r="I13" s="72">
        <f>SUMPRODUCT(I10:I12,E10:E12)/E13</f>
        <v>3132.5430961817242</v>
      </c>
      <c r="J13" s="28">
        <f>SUM(J10:J12)</f>
        <v>464993.39999999997</v>
      </c>
      <c r="K13" s="28">
        <f>SUMPRODUCT(K10:K12,J10:J12)/J13</f>
        <v>0</v>
      </c>
      <c r="L13" s="29">
        <f>SUMPRODUCT(L10:L12,J10:J12)/J13</f>
        <v>3910.3384383520288</v>
      </c>
      <c r="M13" s="29">
        <f>SUMPRODUCT(M10:M12,J10:J12)/J13</f>
        <v>3330.6181111945734</v>
      </c>
      <c r="N13" s="49">
        <f>SUMPRODUCT(N10:N12,J10:J12)/J13</f>
        <v>3011.9959910279463</v>
      </c>
      <c r="O13" s="27">
        <f>SUM(O10:O12)</f>
        <v>529861.99000000022</v>
      </c>
      <c r="P13" s="29">
        <f>SUMPRODUCT(P10:P12,O10:O12)/O13</f>
        <v>0</v>
      </c>
      <c r="Q13" s="29">
        <f>SUMPRODUCT(Q10:Q12,O10:O12)/O13</f>
        <v>3917.784692504169</v>
      </c>
      <c r="R13" s="29">
        <f>SUMPRODUCT(R10:R12,O10:O12)/O13</f>
        <v>3348.9762522371502</v>
      </c>
      <c r="S13" s="219">
        <f>SUMPRODUCT(S10:S12,O10:O12)/O13</f>
        <v>3026.7540240393487</v>
      </c>
      <c r="Y13" s="88"/>
      <c r="Z13" s="88"/>
      <c r="AA13" s="88"/>
      <c r="AB13" s="88"/>
      <c r="AC13" s="88"/>
      <c r="AD13" s="88"/>
      <c r="AM13" s="88"/>
      <c r="AN13" s="88"/>
      <c r="AO13" s="88"/>
      <c r="AP13" s="88"/>
      <c r="AQ13" s="88"/>
      <c r="AR13" s="88"/>
      <c r="AS13" s="88"/>
    </row>
    <row r="14" spans="1:45" s="89" customFormat="1" ht="19.899999999999999" customHeight="1" thickBot="1">
      <c r="C14" s="99"/>
      <c r="D14" s="100" t="s">
        <v>23</v>
      </c>
      <c r="E14" s="64">
        <f>E13</f>
        <v>64868.590000000309</v>
      </c>
      <c r="F14" s="65">
        <f>F13</f>
        <v>0</v>
      </c>
      <c r="G14" s="66">
        <f>G13</f>
        <v>3971.1612039323886</v>
      </c>
      <c r="H14" s="66">
        <f>H13</f>
        <v>3480.5717504754648</v>
      </c>
      <c r="I14" s="73">
        <f>SUMPRODUCT(I13:I13,E13:E13)/E14</f>
        <v>3132.5430961817242</v>
      </c>
      <c r="J14" s="74">
        <f>SUM(J10:J12)</f>
        <v>464993.39999999997</v>
      </c>
      <c r="K14" s="32">
        <f>K13</f>
        <v>0</v>
      </c>
      <c r="L14" s="33">
        <f>L13</f>
        <v>3910.3384383520288</v>
      </c>
      <c r="M14" s="33">
        <f>M13</f>
        <v>3330.6181111945734</v>
      </c>
      <c r="N14" s="50">
        <f>SUMPRODUCT(N13:N13,J13:J13)/J14</f>
        <v>3011.9959910279463</v>
      </c>
      <c r="O14" s="31">
        <f>SUM(O10:O12)</f>
        <v>529861.99000000022</v>
      </c>
      <c r="P14" s="51">
        <f>P13</f>
        <v>0</v>
      </c>
      <c r="Q14" s="80">
        <f>Q13</f>
        <v>3917.784692504169</v>
      </c>
      <c r="R14" s="33">
        <f>R13</f>
        <v>3348.9762522371502</v>
      </c>
      <c r="S14" s="220">
        <f>S13</f>
        <v>3026.7540240393487</v>
      </c>
      <c r="Y14" s="88"/>
      <c r="Z14" s="88"/>
      <c r="AA14" s="88"/>
      <c r="AB14" s="88"/>
      <c r="AC14" s="88"/>
      <c r="AD14" s="88"/>
      <c r="AM14" s="88"/>
      <c r="AN14" s="88"/>
      <c r="AO14" s="88"/>
      <c r="AP14" s="88"/>
      <c r="AQ14" s="88"/>
      <c r="AR14" s="88"/>
      <c r="AS14" s="88"/>
    </row>
    <row r="15" spans="1:45" ht="15.75">
      <c r="C15" s="34"/>
      <c r="D15" s="35"/>
      <c r="E15" s="36"/>
      <c r="F15" s="36"/>
      <c r="G15" s="101"/>
      <c r="H15" s="36"/>
      <c r="I15" s="36"/>
      <c r="J15" s="75"/>
      <c r="K15" s="52"/>
      <c r="L15" s="102"/>
      <c r="M15" s="101"/>
      <c r="N15" s="102"/>
      <c r="O15" s="36"/>
      <c r="P15" s="52"/>
      <c r="Q15" s="159"/>
      <c r="S15" s="221"/>
      <c r="T15" s="41"/>
      <c r="U15" s="54"/>
      <c r="V15" s="41"/>
      <c r="W15" s="41"/>
      <c r="X15" s="41"/>
      <c r="Y15" s="19"/>
      <c r="Z15" s="19"/>
      <c r="AA15" s="19"/>
      <c r="AB15" s="19"/>
      <c r="AC15" s="19"/>
      <c r="AD15" s="19"/>
      <c r="AM15" s="19"/>
      <c r="AN15" s="19"/>
      <c r="AO15" s="19"/>
      <c r="AP15" s="19"/>
      <c r="AQ15" s="19"/>
      <c r="AR15" s="19"/>
      <c r="AS15" s="19"/>
    </row>
    <row r="16" spans="1:45" ht="24.75" customHeight="1" thickBot="1">
      <c r="B16" s="17" t="s">
        <v>24</v>
      </c>
      <c r="C16" s="37" t="s">
        <v>25</v>
      </c>
      <c r="D16" s="37"/>
      <c r="E16" s="18"/>
      <c r="F16" s="18"/>
      <c r="G16" s="18"/>
      <c r="H16" s="18"/>
      <c r="I16" s="18"/>
      <c r="J16" s="18"/>
      <c r="K16" s="248"/>
      <c r="L16" s="248"/>
      <c r="M16" s="36"/>
      <c r="N16" s="36"/>
      <c r="O16" s="36"/>
      <c r="P16" s="52"/>
      <c r="S16" s="260"/>
      <c r="T16" s="261"/>
      <c r="U16" s="262"/>
      <c r="V16" s="262"/>
      <c r="W16" s="262"/>
      <c r="X16" s="262"/>
      <c r="Y16" s="19"/>
      <c r="Z16" s="19"/>
      <c r="AA16" s="19"/>
      <c r="AB16" s="19"/>
      <c r="AC16" s="19"/>
      <c r="AD16" s="19"/>
      <c r="AM16" s="19"/>
      <c r="AN16" s="19"/>
      <c r="AO16" s="19"/>
      <c r="AP16" s="19"/>
      <c r="AQ16" s="19"/>
      <c r="AR16" s="19"/>
      <c r="AS16" s="19"/>
    </row>
    <row r="17" spans="3:45" ht="21" customHeight="1">
      <c r="C17" s="241" t="s">
        <v>9</v>
      </c>
      <c r="D17" s="253" t="s">
        <v>10</v>
      </c>
      <c r="E17" s="255" t="s">
        <v>43</v>
      </c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Q17" s="19"/>
      <c r="R17" s="132"/>
      <c r="S17" s="222"/>
      <c r="T17" s="189"/>
      <c r="U17" s="189"/>
      <c r="V17" s="76"/>
      <c r="W17" s="133"/>
      <c r="X17" s="134"/>
      <c r="Y17" s="19"/>
      <c r="Z17" s="19"/>
      <c r="AA17" s="19"/>
      <c r="AB17" s="19"/>
      <c r="AC17" s="19"/>
      <c r="AD17" s="19"/>
      <c r="AM17" s="19"/>
      <c r="AN17" s="19"/>
      <c r="AO17" s="19"/>
      <c r="AP17" s="19"/>
      <c r="AQ17" s="19"/>
      <c r="AR17" s="19"/>
      <c r="AS17" s="19"/>
    </row>
    <row r="18" spans="3:45" ht="75">
      <c r="C18" s="252"/>
      <c r="D18" s="254"/>
      <c r="E18" s="121" t="s">
        <v>19</v>
      </c>
      <c r="F18" s="122" t="s">
        <v>15</v>
      </c>
      <c r="G18" s="123" t="s">
        <v>16</v>
      </c>
      <c r="H18" s="123" t="s">
        <v>17</v>
      </c>
      <c r="I18" s="123" t="s">
        <v>26</v>
      </c>
      <c r="J18" s="122" t="s">
        <v>27</v>
      </c>
      <c r="K18" s="123" t="s">
        <v>28</v>
      </c>
      <c r="L18" s="123" t="s">
        <v>29</v>
      </c>
      <c r="M18" s="123" t="s">
        <v>30</v>
      </c>
      <c r="N18" s="38" t="s">
        <v>31</v>
      </c>
      <c r="O18" s="38" t="s">
        <v>32</v>
      </c>
      <c r="S18" s="223"/>
      <c r="T18" s="190"/>
      <c r="U18" s="190"/>
      <c r="Y18" s="19"/>
      <c r="Z18" s="19"/>
      <c r="AA18" s="19"/>
      <c r="AB18" s="19"/>
      <c r="AC18" s="19"/>
      <c r="AD18" s="19"/>
      <c r="AM18" s="19"/>
      <c r="AN18" s="19"/>
      <c r="AO18" s="19"/>
      <c r="AP18" s="19"/>
      <c r="AQ18" s="19"/>
      <c r="AR18" s="19"/>
      <c r="AS18" s="19"/>
    </row>
    <row r="19" spans="3:45" ht="18.600000000000001" customHeight="1">
      <c r="C19" s="136">
        <v>1</v>
      </c>
      <c r="D19" s="67" t="s">
        <v>20</v>
      </c>
      <c r="E19" s="215">
        <v>266401</v>
      </c>
      <c r="F19" s="48"/>
      <c r="G19" s="124">
        <f>Q10</f>
        <v>3914.7779592759516</v>
      </c>
      <c r="H19" s="124">
        <f t="shared" ref="H19" si="0">R10</f>
        <v>3343.4730750505896</v>
      </c>
      <c r="I19" s="24">
        <f>S10</f>
        <v>3019.8366453784738</v>
      </c>
      <c r="J19" s="157">
        <v>2905</v>
      </c>
      <c r="K19" s="137">
        <f>IF(G19-I19&gt;750,G19-650,I19)</f>
        <v>3264.7779592759516</v>
      </c>
      <c r="L19" s="138"/>
      <c r="M19" s="138"/>
      <c r="N19" s="138"/>
      <c r="O19" s="139"/>
      <c r="P19" s="82"/>
      <c r="Q19" s="158"/>
      <c r="R19" s="19"/>
      <c r="S19" s="222"/>
      <c r="T19" s="190"/>
      <c r="U19" s="190"/>
      <c r="Y19" s="19"/>
      <c r="Z19" s="19"/>
      <c r="AA19" s="19"/>
      <c r="AB19" s="19"/>
      <c r="AC19" s="19"/>
      <c r="AD19" s="19"/>
      <c r="AM19" s="19"/>
      <c r="AN19" s="19"/>
      <c r="AO19" s="19"/>
      <c r="AP19" s="19"/>
      <c r="AQ19" s="19"/>
      <c r="AR19" s="19"/>
      <c r="AS19" s="19"/>
    </row>
    <row r="20" spans="3:45" ht="18.600000000000001" customHeight="1">
      <c r="C20" s="136">
        <v>2</v>
      </c>
      <c r="D20" s="140" t="s">
        <v>21</v>
      </c>
      <c r="E20" s="174"/>
      <c r="F20" s="48"/>
      <c r="G20" s="124"/>
      <c r="H20" s="124"/>
      <c r="I20" s="24"/>
      <c r="J20" s="141"/>
      <c r="K20" s="137">
        <f>IF(G20-I20&gt;300,G20-300,I20)</f>
        <v>0</v>
      </c>
      <c r="L20" s="138"/>
      <c r="M20" s="138"/>
      <c r="N20" s="138"/>
      <c r="O20" s="142"/>
      <c r="P20" s="117"/>
      <c r="Q20" s="118"/>
      <c r="R20" s="185"/>
      <c r="S20" s="222"/>
      <c r="T20" s="208"/>
      <c r="U20" s="25"/>
      <c r="V20" s="177"/>
      <c r="Y20" s="19"/>
      <c r="Z20" s="19"/>
      <c r="AA20" s="19"/>
      <c r="AB20" s="19"/>
      <c r="AC20" s="19"/>
      <c r="AD20" s="19"/>
      <c r="AM20" s="19"/>
      <c r="AN20" s="19"/>
      <c r="AO20" s="19"/>
      <c r="AP20" s="19"/>
      <c r="AQ20" s="19"/>
      <c r="AR20" s="19"/>
      <c r="AS20" s="19"/>
    </row>
    <row r="21" spans="3:45" ht="18.600000000000001" customHeight="1">
      <c r="C21" s="136">
        <v>3</v>
      </c>
      <c r="D21" s="140" t="s">
        <v>22</v>
      </c>
      <c r="E21" s="174"/>
      <c r="F21" s="48"/>
      <c r="G21" s="124">
        <f>Q12</f>
        <v>4602.8612519540484</v>
      </c>
      <c r="H21" s="124">
        <f t="shared" ref="H21:I21" si="1">R12</f>
        <v>4602.8612519540484</v>
      </c>
      <c r="I21" s="24">
        <f t="shared" si="1"/>
        <v>4602.8612519540484</v>
      </c>
      <c r="J21" s="138"/>
      <c r="K21" s="138">
        <f>I21</f>
        <v>4602.8612519540484</v>
      </c>
      <c r="L21" s="138"/>
      <c r="M21" s="138"/>
      <c r="N21" s="138"/>
      <c r="O21" s="142"/>
      <c r="P21" s="119"/>
      <c r="Q21" s="116"/>
      <c r="R21" s="200"/>
      <c r="S21" s="222"/>
      <c r="T21" s="190"/>
      <c r="U21" s="190"/>
      <c r="Y21" s="19"/>
      <c r="Z21" s="19"/>
      <c r="AA21" s="19"/>
      <c r="AB21" s="19"/>
      <c r="AC21" s="19"/>
      <c r="AD21" s="19"/>
      <c r="AM21" s="19"/>
      <c r="AN21" s="19"/>
      <c r="AO21" s="19"/>
      <c r="AP21" s="19"/>
      <c r="AQ21" s="19"/>
      <c r="AR21" s="19"/>
      <c r="AS21" s="19"/>
    </row>
    <row r="22" spans="3:45" ht="18.600000000000001" customHeight="1">
      <c r="C22" s="125"/>
      <c r="D22" s="126" t="s">
        <v>23</v>
      </c>
      <c r="E22" s="143">
        <f>SUM(E19:E21)</f>
        <v>266401</v>
      </c>
      <c r="F22" s="144">
        <f>SUMPRODUCT(F19:F21,$E$19:$E$21)/$E$22</f>
        <v>0</v>
      </c>
      <c r="G22" s="144">
        <f>SUMPRODUCT(G19:G21,$E$19:$E$21)/$E$22</f>
        <v>3914.7779592759516</v>
      </c>
      <c r="H22" s="144">
        <f>SUMPRODUCT(H19:H21,$E$19:$E$21)/$E$22</f>
        <v>3343.4730750505896</v>
      </c>
      <c r="I22" s="144">
        <f>SUMPRODUCT(I19:I21,$E$19:$E$21)/$E$22</f>
        <v>3019.8366453784738</v>
      </c>
      <c r="J22" s="152">
        <f>SUMPRODUCT(J19:J21,$E$19:$E$21)/$E$22</f>
        <v>2905</v>
      </c>
      <c r="K22" s="145">
        <f>SUMPRODUCT(K19:K21,E19:E21)/E22</f>
        <v>3264.7779592759516</v>
      </c>
      <c r="L22" s="145"/>
      <c r="M22" s="145"/>
      <c r="N22" s="145"/>
      <c r="O22" s="146"/>
      <c r="P22" s="120"/>
      <c r="Q22" s="116"/>
      <c r="R22" s="200"/>
      <c r="S22" s="222"/>
      <c r="T22" s="25"/>
      <c r="U22" s="25"/>
      <c r="V22" s="177"/>
      <c r="Y22" s="19"/>
      <c r="Z22" s="19"/>
      <c r="AA22" s="19"/>
      <c r="AB22" s="19"/>
      <c r="AC22" s="19"/>
      <c r="AD22" s="19"/>
      <c r="AM22" s="19"/>
      <c r="AN22" s="19"/>
      <c r="AO22" s="19"/>
      <c r="AP22" s="19"/>
      <c r="AQ22" s="19"/>
      <c r="AR22" s="19"/>
      <c r="AS22" s="19"/>
    </row>
    <row r="23" spans="3:45" ht="18.600000000000001" customHeight="1" thickBot="1">
      <c r="C23" s="30"/>
      <c r="D23" s="39"/>
      <c r="E23" s="155">
        <f>SUM(E19:E21)</f>
        <v>266401</v>
      </c>
      <c r="F23" s="147">
        <f t="shared" ref="F23:K23" si="2">F22</f>
        <v>0</v>
      </c>
      <c r="G23" s="148">
        <f t="shared" si="2"/>
        <v>3914.7779592759516</v>
      </c>
      <c r="H23" s="149">
        <f t="shared" si="2"/>
        <v>3343.4730750505896</v>
      </c>
      <c r="I23" s="149">
        <f t="shared" si="2"/>
        <v>3019.8366453784738</v>
      </c>
      <c r="J23" s="150">
        <f t="shared" si="2"/>
        <v>2905</v>
      </c>
      <c r="K23" s="150">
        <f t="shared" si="2"/>
        <v>3264.7779592759516</v>
      </c>
      <c r="L23" s="149">
        <f>IF(I23-J23&gt;85,K23-85,K23-I23+J23)</f>
        <v>3179.7779592759516</v>
      </c>
      <c r="M23" s="149">
        <f>L23-J23-N23</f>
        <v>274.77795927595162</v>
      </c>
      <c r="N23" s="151">
        <f>IF(I23-J23&gt;120,I23-J23-120,0)</f>
        <v>0</v>
      </c>
      <c r="O23" s="146"/>
      <c r="P23" s="120"/>
      <c r="Q23" s="119"/>
      <c r="R23" s="201"/>
      <c r="S23" s="222"/>
      <c r="T23" s="25"/>
      <c r="U23" s="25"/>
      <c r="Y23" s="19"/>
      <c r="Z23" s="19"/>
      <c r="AA23" s="19"/>
      <c r="AB23" s="19"/>
      <c r="AC23" s="19"/>
      <c r="AD23" s="19"/>
      <c r="AM23" s="19"/>
      <c r="AN23" s="19"/>
      <c r="AO23" s="19"/>
      <c r="AP23" s="19"/>
      <c r="AQ23" s="19"/>
      <c r="AR23" s="19"/>
      <c r="AS23" s="19"/>
    </row>
    <row r="24" spans="3:45">
      <c r="D24" s="40"/>
      <c r="E24" s="19"/>
      <c r="G24" s="115"/>
      <c r="I24" s="103"/>
      <c r="J24" s="202"/>
      <c r="K24" s="112"/>
      <c r="L24" s="113"/>
      <c r="N24" s="19"/>
      <c r="S24" s="224"/>
      <c r="T24" s="190"/>
      <c r="U24" s="190"/>
    </row>
    <row r="25" spans="3:45" s="1" customFormat="1">
      <c r="C25" s="11"/>
      <c r="E25" s="68"/>
      <c r="G25" s="68"/>
      <c r="I25" s="68"/>
      <c r="K25" s="114"/>
      <c r="L25" s="114">
        <f>I23-J23</f>
        <v>114.8366453784738</v>
      </c>
      <c r="M25" s="79" t="s">
        <v>45</v>
      </c>
      <c r="O25" s="111"/>
      <c r="R25" s="190"/>
      <c r="S25" s="222"/>
      <c r="T25" s="25"/>
      <c r="U25" s="25"/>
      <c r="V25" s="190"/>
    </row>
    <row r="26" spans="3:45" s="103" customFormat="1">
      <c r="C26" s="207" t="s">
        <v>97</v>
      </c>
      <c r="D26" s="166"/>
      <c r="E26" s="166"/>
      <c r="F26" s="166"/>
      <c r="G26" s="166"/>
      <c r="H26" s="166"/>
      <c r="I26" s="178"/>
      <c r="J26" s="232"/>
      <c r="K26" s="179"/>
      <c r="L26" s="179"/>
      <c r="M26" s="259"/>
      <c r="N26" s="259"/>
      <c r="R26" s="190"/>
      <c r="S26" s="225"/>
      <c r="T26" s="190"/>
      <c r="U26" s="190"/>
      <c r="V26" s="190"/>
    </row>
    <row r="27" spans="3:45" s="103" customFormat="1">
      <c r="C27" s="183" t="s">
        <v>101</v>
      </c>
      <c r="D27" s="166"/>
      <c r="E27" s="166"/>
      <c r="F27" s="166"/>
      <c r="G27" s="166"/>
      <c r="H27" s="166"/>
      <c r="I27" s="104"/>
      <c r="J27" s="105"/>
      <c r="K27" s="156"/>
      <c r="L27" s="156"/>
      <c r="M27" s="107"/>
      <c r="N27" s="108"/>
      <c r="P27" s="12"/>
      <c r="Q27" s="198"/>
      <c r="R27" s="190"/>
      <c r="S27" s="222"/>
      <c r="T27" s="208"/>
      <c r="U27" s="25"/>
      <c r="V27" s="190"/>
    </row>
    <row r="28" spans="3:45" s="103" customFormat="1">
      <c r="C28" s="183" t="s">
        <v>100</v>
      </c>
      <c r="D28" s="166"/>
      <c r="E28" s="166"/>
      <c r="F28" s="166"/>
      <c r="G28" s="166"/>
      <c r="H28" s="166"/>
      <c r="J28" s="105"/>
      <c r="L28" s="107"/>
      <c r="M28" s="107"/>
      <c r="N28" s="108"/>
      <c r="S28" s="226"/>
      <c r="T28" s="186"/>
      <c r="U28" s="195"/>
    </row>
    <row r="29" spans="3:45" s="103" customFormat="1">
      <c r="C29" s="183" t="s">
        <v>98</v>
      </c>
      <c r="D29" s="166"/>
      <c r="E29" s="166"/>
      <c r="F29" s="166"/>
      <c r="G29" s="166"/>
      <c r="H29" s="166"/>
      <c r="I29" s="199"/>
      <c r="J29" s="105"/>
      <c r="L29" s="106"/>
      <c r="M29" s="107"/>
      <c r="N29" s="108"/>
      <c r="S29" s="226"/>
      <c r="T29" s="186"/>
      <c r="U29" s="195"/>
    </row>
    <row r="30" spans="3:45" s="103" customFormat="1">
      <c r="C30" s="183" t="s">
        <v>99</v>
      </c>
      <c r="D30" s="166"/>
      <c r="E30" s="166"/>
      <c r="F30" s="166"/>
      <c r="G30" s="166"/>
      <c r="H30" s="166"/>
      <c r="P30" s="184"/>
      <c r="Q30" s="198"/>
      <c r="S30" s="229"/>
      <c r="T30" s="186"/>
      <c r="U30" s="231"/>
    </row>
    <row r="31" spans="3:45" s="1" customFormat="1">
      <c r="C31" s="257"/>
      <c r="D31" s="257"/>
      <c r="E31" s="257"/>
      <c r="F31" s="257"/>
      <c r="G31" s="257"/>
      <c r="H31" s="257"/>
      <c r="K31" s="68"/>
      <c r="L31" s="68"/>
      <c r="M31" s="68"/>
      <c r="P31" s="184"/>
      <c r="Q31" s="198"/>
      <c r="S31" s="227"/>
      <c r="T31" s="187"/>
      <c r="U31" s="196"/>
    </row>
    <row r="32" spans="3:45" s="77" customFormat="1">
      <c r="C32" s="78"/>
      <c r="D32" s="1"/>
      <c r="E32" s="1"/>
      <c r="F32" s="1"/>
      <c r="G32" s="1"/>
      <c r="H32" s="1"/>
      <c r="I32" s="1"/>
      <c r="J32" s="68"/>
      <c r="K32" s="68"/>
      <c r="L32" s="68"/>
      <c r="M32" s="68"/>
      <c r="N32" s="1"/>
      <c r="S32" s="230"/>
      <c r="T32" s="188"/>
      <c r="U32" s="230"/>
    </row>
    <row r="33" spans="6:21" s="77" customFormat="1">
      <c r="F33" s="127"/>
      <c r="J33" s="42"/>
      <c r="K33" s="42"/>
      <c r="L33" s="42"/>
      <c r="M33" s="42"/>
      <c r="S33" s="228"/>
      <c r="T33" s="188"/>
      <c r="U33" s="197"/>
    </row>
    <row r="34" spans="6:21">
      <c r="F34" s="127"/>
      <c r="G34" s="135"/>
      <c r="J34" s="19"/>
      <c r="K34" s="19"/>
      <c r="L34" s="19"/>
    </row>
    <row r="35" spans="6:21">
      <c r="F35" s="127"/>
      <c r="H35" s="19"/>
      <c r="I35" s="135"/>
      <c r="J35" s="19"/>
      <c r="K35" s="19"/>
      <c r="L35" s="19"/>
    </row>
    <row r="36" spans="6:21">
      <c r="F36" s="135"/>
      <c r="I36" s="135"/>
    </row>
    <row r="37" spans="6:21">
      <c r="I37" s="135"/>
      <c r="M37" s="83"/>
    </row>
  </sheetData>
  <mergeCells count="16">
    <mergeCell ref="C3:E3"/>
    <mergeCell ref="F3:G3"/>
    <mergeCell ref="C8:C9"/>
    <mergeCell ref="D8:D9"/>
    <mergeCell ref="E8:I8"/>
    <mergeCell ref="O8:S8"/>
    <mergeCell ref="K16:L16"/>
    <mergeCell ref="S16:T16"/>
    <mergeCell ref="U16:V16"/>
    <mergeCell ref="W16:X16"/>
    <mergeCell ref="J8:N8"/>
    <mergeCell ref="C31:H31"/>
    <mergeCell ref="C17:C18"/>
    <mergeCell ref="D17:D18"/>
    <mergeCell ref="E17:O17"/>
    <mergeCell ref="M26:N26"/>
  </mergeCells>
  <pageMargins left="0.21" right="0.28999999999999998" top="0.45" bottom="0.46" header="0.31496062992126" footer="0.31496062992126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4"/>
  <sheetViews>
    <sheetView topLeftCell="A143" zoomScale="145" zoomScaleNormal="145" workbookViewId="0">
      <selection activeCell="D154" sqref="D154"/>
    </sheetView>
  </sheetViews>
  <sheetFormatPr defaultColWidth="10.7109375" defaultRowHeight="15"/>
  <cols>
    <col min="1" max="1" width="10.7109375" style="161"/>
    <col min="2" max="2" width="52.28515625" style="161" customWidth="1"/>
    <col min="3" max="3" width="17.7109375" style="161" customWidth="1"/>
    <col min="4" max="4" width="16.5703125" style="161" customWidth="1"/>
    <col min="5" max="5" width="16.28515625" style="161" customWidth="1"/>
    <col min="6" max="6" width="14.85546875" style="161" customWidth="1"/>
    <col min="7" max="7" width="17.28515625" style="161" customWidth="1"/>
    <col min="8" max="11" width="10.7109375" style="161"/>
    <col min="12" max="12" width="16.28515625" style="161" customWidth="1"/>
    <col min="13" max="16384" width="10.7109375" style="161"/>
  </cols>
  <sheetData>
    <row r="1" spans="1:7" ht="18.75">
      <c r="B1" s="258" t="s">
        <v>46</v>
      </c>
      <c r="C1" s="258"/>
      <c r="D1" s="258"/>
      <c r="E1" s="258"/>
      <c r="F1" s="258"/>
      <c r="G1" s="258"/>
    </row>
    <row r="2" spans="1:7">
      <c r="B2" s="168"/>
    </row>
    <row r="3" spans="1:7" ht="25.5">
      <c r="A3" s="256" t="s">
        <v>44</v>
      </c>
      <c r="B3" s="2" t="s">
        <v>33</v>
      </c>
      <c r="C3" s="3" t="s">
        <v>34</v>
      </c>
      <c r="D3" s="2" t="s">
        <v>35</v>
      </c>
      <c r="E3" s="4" t="s">
        <v>36</v>
      </c>
      <c r="F3" s="5" t="s">
        <v>37</v>
      </c>
      <c r="G3" s="5" t="s">
        <v>38</v>
      </c>
    </row>
    <row r="4" spans="1:7" ht="22.15" customHeight="1">
      <c r="A4" s="256"/>
      <c r="B4" s="6" t="s">
        <v>39</v>
      </c>
      <c r="C4" s="169">
        <v>64686.890000000298</v>
      </c>
      <c r="D4" s="170"/>
      <c r="E4" s="55"/>
      <c r="F4" s="171">
        <v>3971.22688140117</v>
      </c>
      <c r="G4" s="171">
        <v>3132.6959642637776</v>
      </c>
    </row>
    <row r="5" spans="1:7" ht="22.15" customHeight="1">
      <c r="B5" s="191" t="s">
        <v>40</v>
      </c>
      <c r="C5" s="192"/>
      <c r="D5" s="193"/>
      <c r="E5" s="180"/>
      <c r="F5" s="172"/>
      <c r="G5" s="172"/>
    </row>
    <row r="6" spans="1:7" s="163" customFormat="1" ht="22.15" customHeight="1">
      <c r="A6" s="194" t="s">
        <v>49</v>
      </c>
      <c r="B6" s="162" t="s">
        <v>50</v>
      </c>
      <c r="C6" s="204">
        <v>2341.66</v>
      </c>
      <c r="D6" s="205">
        <v>162004504</v>
      </c>
      <c r="E6" s="206">
        <v>45930</v>
      </c>
      <c r="F6" s="209">
        <v>2398</v>
      </c>
      <c r="G6" s="210">
        <v>3059</v>
      </c>
    </row>
    <row r="7" spans="1:7" s="163" customFormat="1" ht="22.15" customHeight="1">
      <c r="A7" s="194" t="s">
        <v>49</v>
      </c>
      <c r="B7" s="162" t="s">
        <v>51</v>
      </c>
      <c r="C7" s="204">
        <v>1454.24</v>
      </c>
      <c r="D7" s="205">
        <v>162004504</v>
      </c>
      <c r="E7" s="206">
        <v>45930</v>
      </c>
      <c r="F7" s="209">
        <v>2246</v>
      </c>
      <c r="G7" s="210">
        <v>3022</v>
      </c>
    </row>
    <row r="8" spans="1:7" s="163" customFormat="1" ht="22.15" customHeight="1">
      <c r="A8" s="194" t="s">
        <v>49</v>
      </c>
      <c r="B8" s="162" t="s">
        <v>50</v>
      </c>
      <c r="C8" s="204">
        <v>2759.24</v>
      </c>
      <c r="D8" s="205">
        <v>162004506</v>
      </c>
      <c r="E8" s="206">
        <v>45931</v>
      </c>
      <c r="F8" s="209">
        <v>3265</v>
      </c>
      <c r="G8" s="210">
        <v>3216</v>
      </c>
    </row>
    <row r="9" spans="1:7" s="163" customFormat="1" ht="22.15" customHeight="1">
      <c r="A9" s="194" t="s">
        <v>49</v>
      </c>
      <c r="B9" s="162" t="s">
        <v>51</v>
      </c>
      <c r="C9" s="204">
        <v>1200.51</v>
      </c>
      <c r="D9" s="205">
        <v>162004506</v>
      </c>
      <c r="E9" s="206">
        <v>45931</v>
      </c>
      <c r="F9" s="209">
        <v>3121</v>
      </c>
      <c r="G9" s="210">
        <v>2508</v>
      </c>
    </row>
    <row r="10" spans="1:7" s="163" customFormat="1" ht="22.15" customHeight="1">
      <c r="A10" s="194" t="s">
        <v>49</v>
      </c>
      <c r="B10" s="162" t="s">
        <v>54</v>
      </c>
      <c r="C10" s="204">
        <v>887.33</v>
      </c>
      <c r="D10" s="205">
        <v>162004509</v>
      </c>
      <c r="E10" s="206">
        <v>45932</v>
      </c>
      <c r="F10" s="209">
        <v>4021</v>
      </c>
      <c r="G10" s="210">
        <v>3058</v>
      </c>
    </row>
    <row r="11" spans="1:7" s="163" customFormat="1" ht="22.15" customHeight="1">
      <c r="A11" s="194" t="s">
        <v>49</v>
      </c>
      <c r="B11" s="162" t="s">
        <v>51</v>
      </c>
      <c r="C11" s="204">
        <v>3034.07</v>
      </c>
      <c r="D11" s="205">
        <v>162004509</v>
      </c>
      <c r="E11" s="206">
        <v>45932</v>
      </c>
      <c r="F11" s="209">
        <v>3853</v>
      </c>
      <c r="G11" s="210">
        <v>2759</v>
      </c>
    </row>
    <row r="12" spans="1:7" s="163" customFormat="1" ht="22.15" customHeight="1">
      <c r="A12" s="194" t="s">
        <v>57</v>
      </c>
      <c r="B12" s="162" t="s">
        <v>58</v>
      </c>
      <c r="C12" s="204">
        <v>3985.05</v>
      </c>
      <c r="D12" s="205">
        <v>151000002</v>
      </c>
      <c r="E12" s="206">
        <v>45932</v>
      </c>
      <c r="F12" s="209">
        <v>4342</v>
      </c>
      <c r="G12" s="210">
        <v>3123</v>
      </c>
    </row>
    <row r="13" spans="1:7" s="163" customFormat="1" ht="22.15" customHeight="1">
      <c r="A13" s="194" t="s">
        <v>49</v>
      </c>
      <c r="B13" s="162" t="s">
        <v>59</v>
      </c>
      <c r="C13" s="204">
        <v>2058.67</v>
      </c>
      <c r="D13" s="205">
        <v>162004511</v>
      </c>
      <c r="E13" s="206">
        <v>45932</v>
      </c>
      <c r="F13" s="209">
        <v>3750</v>
      </c>
      <c r="G13" s="210">
        <v>2643</v>
      </c>
    </row>
    <row r="14" spans="1:7" s="163" customFormat="1" ht="22.15" customHeight="1">
      <c r="A14" s="194" t="s">
        <v>49</v>
      </c>
      <c r="B14" s="162" t="s">
        <v>54</v>
      </c>
      <c r="C14" s="204">
        <v>1971.63</v>
      </c>
      <c r="D14" s="205">
        <v>162004511</v>
      </c>
      <c r="E14" s="206">
        <v>45932</v>
      </c>
      <c r="F14" s="209">
        <v>4054</v>
      </c>
      <c r="G14" s="210">
        <v>2197</v>
      </c>
    </row>
    <row r="15" spans="1:7" s="163" customFormat="1" ht="22.15" customHeight="1">
      <c r="A15" s="194" t="s">
        <v>49</v>
      </c>
      <c r="B15" s="162" t="s">
        <v>50</v>
      </c>
      <c r="C15" s="204">
        <v>2602.58</v>
      </c>
      <c r="D15" s="205">
        <v>162004513</v>
      </c>
      <c r="E15" s="206">
        <v>45933</v>
      </c>
      <c r="F15" s="209">
        <v>3739</v>
      </c>
      <c r="G15" s="210">
        <v>2942</v>
      </c>
    </row>
    <row r="16" spans="1:7" s="163" customFormat="1" ht="22.15" customHeight="1">
      <c r="A16" s="194" t="s">
        <v>49</v>
      </c>
      <c r="B16" s="162" t="s">
        <v>59</v>
      </c>
      <c r="C16" s="204">
        <v>1376.52</v>
      </c>
      <c r="D16" s="205">
        <v>162004513</v>
      </c>
      <c r="E16" s="206">
        <v>45933</v>
      </c>
      <c r="F16" s="209">
        <v>3129</v>
      </c>
      <c r="G16" s="210">
        <v>2791</v>
      </c>
    </row>
    <row r="17" spans="1:7" s="163" customFormat="1" ht="22.15" customHeight="1">
      <c r="A17" s="194" t="s">
        <v>47</v>
      </c>
      <c r="B17" s="162" t="s">
        <v>48</v>
      </c>
      <c r="C17" s="204">
        <v>3813.85</v>
      </c>
      <c r="D17" s="205">
        <v>151000943</v>
      </c>
      <c r="E17" s="206">
        <v>45936</v>
      </c>
      <c r="F17" s="209">
        <v>3840</v>
      </c>
      <c r="G17" s="210">
        <v>2775</v>
      </c>
    </row>
    <row r="18" spans="1:7" s="163" customFormat="1" ht="22.15" customHeight="1">
      <c r="A18" s="194" t="s">
        <v>49</v>
      </c>
      <c r="B18" s="162" t="s">
        <v>54</v>
      </c>
      <c r="C18" s="204">
        <v>2339.5100000000002</v>
      </c>
      <c r="D18" s="205">
        <v>162004527</v>
      </c>
      <c r="E18" s="206">
        <v>45938</v>
      </c>
      <c r="F18" s="209">
        <v>3015</v>
      </c>
      <c r="G18" s="210">
        <v>3211</v>
      </c>
    </row>
    <row r="19" spans="1:7" s="163" customFormat="1" ht="22.15" customHeight="1">
      <c r="A19" s="194" t="s">
        <v>49</v>
      </c>
      <c r="B19" s="162" t="s">
        <v>51</v>
      </c>
      <c r="C19" s="204">
        <v>1508.34</v>
      </c>
      <c r="D19" s="205">
        <v>162004527</v>
      </c>
      <c r="E19" s="206">
        <v>45938</v>
      </c>
      <c r="F19" s="209">
        <v>4099</v>
      </c>
      <c r="G19" s="210">
        <v>3155</v>
      </c>
    </row>
    <row r="20" spans="1:7" s="163" customFormat="1" ht="22.15" customHeight="1">
      <c r="A20" s="194" t="s">
        <v>49</v>
      </c>
      <c r="B20" s="162" t="s">
        <v>59</v>
      </c>
      <c r="C20" s="204">
        <v>1954.31</v>
      </c>
      <c r="D20" s="205">
        <v>162004529</v>
      </c>
      <c r="E20" s="206">
        <v>45939</v>
      </c>
      <c r="F20" s="209">
        <v>3872</v>
      </c>
      <c r="G20" s="210">
        <v>2285</v>
      </c>
    </row>
    <row r="21" spans="1:7" s="163" customFormat="1" ht="22.15" customHeight="1">
      <c r="A21" s="194" t="s">
        <v>49</v>
      </c>
      <c r="B21" s="162" t="s">
        <v>54</v>
      </c>
      <c r="C21" s="204">
        <v>1905.84</v>
      </c>
      <c r="D21" s="205">
        <v>162004529</v>
      </c>
      <c r="E21" s="206">
        <v>45939</v>
      </c>
      <c r="F21" s="209">
        <v>4018</v>
      </c>
      <c r="G21" s="210">
        <v>2245</v>
      </c>
    </row>
    <row r="22" spans="1:7" s="163" customFormat="1" ht="22.15" customHeight="1">
      <c r="A22" s="194" t="s">
        <v>49</v>
      </c>
      <c r="B22" s="162" t="s">
        <v>50</v>
      </c>
      <c r="C22" s="204">
        <v>2715.88</v>
      </c>
      <c r="D22" s="205">
        <v>162004530</v>
      </c>
      <c r="E22" s="206">
        <v>45939</v>
      </c>
      <c r="F22" s="209">
        <v>3920</v>
      </c>
      <c r="G22" s="210">
        <v>2258</v>
      </c>
    </row>
    <row r="23" spans="1:7" s="163" customFormat="1" ht="22.15" customHeight="1">
      <c r="A23" s="194" t="s">
        <v>49</v>
      </c>
      <c r="B23" s="162" t="s">
        <v>51</v>
      </c>
      <c r="C23" s="204">
        <v>1266.52</v>
      </c>
      <c r="D23" s="205">
        <v>162004530</v>
      </c>
      <c r="E23" s="206">
        <v>45939</v>
      </c>
      <c r="F23" s="209">
        <v>3525</v>
      </c>
      <c r="G23" s="210">
        <v>3529</v>
      </c>
    </row>
    <row r="24" spans="1:7" s="163" customFormat="1" ht="22.15" customHeight="1">
      <c r="A24" s="194" t="s">
        <v>47</v>
      </c>
      <c r="B24" s="162" t="s">
        <v>48</v>
      </c>
      <c r="C24" s="204">
        <v>3946.6</v>
      </c>
      <c r="D24" s="205">
        <v>151000947</v>
      </c>
      <c r="E24" s="206">
        <v>45940</v>
      </c>
      <c r="F24" s="209">
        <v>4120</v>
      </c>
      <c r="G24" s="210">
        <v>3483</v>
      </c>
    </row>
    <row r="25" spans="1:7" s="163" customFormat="1" ht="22.15" customHeight="1">
      <c r="A25" s="194" t="s">
        <v>55</v>
      </c>
      <c r="B25" s="162" t="s">
        <v>56</v>
      </c>
      <c r="C25" s="204">
        <v>3836.45</v>
      </c>
      <c r="D25" s="205">
        <v>151000536</v>
      </c>
      <c r="E25" s="206">
        <v>45940</v>
      </c>
      <c r="F25" s="209">
        <v>4024</v>
      </c>
      <c r="G25" s="210">
        <v>3183</v>
      </c>
    </row>
    <row r="26" spans="1:7" s="163" customFormat="1" ht="22.15" customHeight="1">
      <c r="A26" s="194" t="s">
        <v>60</v>
      </c>
      <c r="B26" s="162" t="s">
        <v>61</v>
      </c>
      <c r="C26" s="204">
        <v>3065.77</v>
      </c>
      <c r="D26" s="205">
        <v>151000009</v>
      </c>
      <c r="E26" s="206">
        <v>45941</v>
      </c>
      <c r="F26" s="212">
        <v>4362</v>
      </c>
      <c r="G26" s="210">
        <v>2920</v>
      </c>
    </row>
    <row r="27" spans="1:7" s="163" customFormat="1" ht="22.15" customHeight="1">
      <c r="A27" s="194" t="s">
        <v>60</v>
      </c>
      <c r="B27" s="162" t="s">
        <v>62</v>
      </c>
      <c r="C27" s="204">
        <v>864.13</v>
      </c>
      <c r="D27" s="205">
        <v>151000009</v>
      </c>
      <c r="E27" s="206">
        <v>45941</v>
      </c>
      <c r="F27" s="212">
        <v>4033</v>
      </c>
      <c r="G27" s="210">
        <v>3135</v>
      </c>
    </row>
    <row r="28" spans="1:7" s="163" customFormat="1" ht="22.15" customHeight="1">
      <c r="A28" s="194" t="s">
        <v>55</v>
      </c>
      <c r="B28" s="162" t="s">
        <v>56</v>
      </c>
      <c r="C28" s="204">
        <v>3885.85</v>
      </c>
      <c r="D28" s="205">
        <v>151000538</v>
      </c>
      <c r="E28" s="206">
        <v>45943</v>
      </c>
      <c r="F28" s="209">
        <v>4040</v>
      </c>
      <c r="G28" s="210">
        <v>2998</v>
      </c>
    </row>
    <row r="29" spans="1:7" s="163" customFormat="1" ht="22.15" customHeight="1">
      <c r="A29" s="194" t="s">
        <v>49</v>
      </c>
      <c r="B29" s="162" t="s">
        <v>59</v>
      </c>
      <c r="C29" s="204">
        <v>2700.02</v>
      </c>
      <c r="D29" s="205">
        <v>162004544</v>
      </c>
      <c r="E29" s="206">
        <v>45943</v>
      </c>
      <c r="F29" s="209">
        <v>3586</v>
      </c>
      <c r="G29" s="210">
        <v>2884</v>
      </c>
    </row>
    <row r="30" spans="1:7" s="163" customFormat="1" ht="22.15" customHeight="1">
      <c r="A30" s="194" t="s">
        <v>49</v>
      </c>
      <c r="B30" s="162" t="s">
        <v>54</v>
      </c>
      <c r="C30" s="204">
        <v>1208.18</v>
      </c>
      <c r="D30" s="205">
        <v>162004544</v>
      </c>
      <c r="E30" s="206">
        <v>45943</v>
      </c>
      <c r="F30" s="209">
        <v>4025</v>
      </c>
      <c r="G30" s="210">
        <v>2673</v>
      </c>
    </row>
    <row r="31" spans="1:7" s="163" customFormat="1" ht="22.15" customHeight="1">
      <c r="A31" s="194" t="s">
        <v>49</v>
      </c>
      <c r="B31" s="162" t="s">
        <v>50</v>
      </c>
      <c r="C31" s="204">
        <v>2636.57</v>
      </c>
      <c r="D31" s="205">
        <v>162004545</v>
      </c>
      <c r="E31" s="206">
        <v>45943</v>
      </c>
      <c r="F31" s="211">
        <v>3850</v>
      </c>
      <c r="G31" s="210">
        <v>2797</v>
      </c>
    </row>
    <row r="32" spans="1:7" s="163" customFormat="1" ht="22.15" customHeight="1">
      <c r="A32" s="194" t="s">
        <v>49</v>
      </c>
      <c r="B32" s="162" t="s">
        <v>54</v>
      </c>
      <c r="C32" s="204">
        <v>1385.63</v>
      </c>
      <c r="D32" s="205">
        <v>162004545</v>
      </c>
      <c r="E32" s="206">
        <v>45943</v>
      </c>
      <c r="F32" s="211">
        <v>4150</v>
      </c>
      <c r="G32" s="210">
        <v>2746</v>
      </c>
    </row>
    <row r="33" spans="1:7" s="163" customFormat="1" ht="22.15" customHeight="1">
      <c r="A33" s="194" t="s">
        <v>63</v>
      </c>
      <c r="B33" s="162" t="s">
        <v>64</v>
      </c>
      <c r="C33" s="204">
        <v>3586.3</v>
      </c>
      <c r="D33" s="205">
        <v>151000190</v>
      </c>
      <c r="E33" s="206">
        <v>45944</v>
      </c>
      <c r="F33" s="209">
        <v>4055</v>
      </c>
      <c r="G33" s="210">
        <v>2985</v>
      </c>
    </row>
    <row r="34" spans="1:7" s="163" customFormat="1" ht="22.15" customHeight="1">
      <c r="A34" s="194" t="s">
        <v>49</v>
      </c>
      <c r="B34" s="162" t="s">
        <v>50</v>
      </c>
      <c r="C34" s="204">
        <v>2335.42</v>
      </c>
      <c r="D34" s="205">
        <v>162004549</v>
      </c>
      <c r="E34" s="206">
        <v>45944</v>
      </c>
      <c r="F34" s="209">
        <v>3772</v>
      </c>
      <c r="G34" s="210">
        <v>2886</v>
      </c>
    </row>
    <row r="35" spans="1:7" s="163" customFormat="1" ht="22.15" customHeight="1">
      <c r="A35" s="194" t="s">
        <v>49</v>
      </c>
      <c r="B35" s="162" t="s">
        <v>51</v>
      </c>
      <c r="C35" s="204">
        <v>1504.98</v>
      </c>
      <c r="D35" s="205">
        <v>162004549</v>
      </c>
      <c r="E35" s="206">
        <v>45944</v>
      </c>
      <c r="F35" s="209">
        <v>4081</v>
      </c>
      <c r="G35" s="210">
        <v>3665</v>
      </c>
    </row>
    <row r="36" spans="1:7" s="163" customFormat="1" ht="22.15" customHeight="1">
      <c r="A36" s="194" t="s">
        <v>60</v>
      </c>
      <c r="B36" s="162" t="s">
        <v>61</v>
      </c>
      <c r="C36" s="204">
        <v>4087.15</v>
      </c>
      <c r="D36" s="205">
        <v>162000562</v>
      </c>
      <c r="E36" s="206">
        <v>45944</v>
      </c>
      <c r="F36" s="209">
        <v>3418</v>
      </c>
      <c r="G36" s="210">
        <v>2669</v>
      </c>
    </row>
    <row r="37" spans="1:7" s="163" customFormat="1" ht="22.15" customHeight="1">
      <c r="A37" s="194" t="s">
        <v>47</v>
      </c>
      <c r="B37" s="162" t="s">
        <v>48</v>
      </c>
      <c r="C37" s="204">
        <v>3890.55</v>
      </c>
      <c r="D37" s="205">
        <v>151000955</v>
      </c>
      <c r="E37" s="206">
        <v>45945</v>
      </c>
      <c r="F37" s="209">
        <v>3722</v>
      </c>
      <c r="G37" s="210">
        <v>2794</v>
      </c>
    </row>
    <row r="38" spans="1:7" s="163" customFormat="1" ht="22.15" customHeight="1">
      <c r="A38" s="194" t="s">
        <v>63</v>
      </c>
      <c r="B38" s="162" t="s">
        <v>64</v>
      </c>
      <c r="C38" s="204">
        <v>3629.15</v>
      </c>
      <c r="D38" s="205">
        <v>161002588</v>
      </c>
      <c r="E38" s="206">
        <v>45945</v>
      </c>
      <c r="F38" s="209">
        <v>4040</v>
      </c>
      <c r="G38" s="210">
        <v>3594</v>
      </c>
    </row>
    <row r="39" spans="1:7" s="163" customFormat="1" ht="22.15" customHeight="1">
      <c r="A39" s="194" t="s">
        <v>63</v>
      </c>
      <c r="B39" s="162" t="s">
        <v>65</v>
      </c>
      <c r="C39" s="204">
        <v>338.25</v>
      </c>
      <c r="D39" s="205">
        <v>161002588</v>
      </c>
      <c r="E39" s="206">
        <v>45945</v>
      </c>
      <c r="F39" s="209">
        <v>4324</v>
      </c>
      <c r="G39" s="210">
        <v>3354</v>
      </c>
    </row>
    <row r="40" spans="1:7" s="163" customFormat="1" ht="22.15" customHeight="1">
      <c r="A40" s="194" t="s">
        <v>49</v>
      </c>
      <c r="B40" s="162" t="s">
        <v>50</v>
      </c>
      <c r="C40" s="204">
        <v>2271.06</v>
      </c>
      <c r="D40" s="205">
        <v>162004552</v>
      </c>
      <c r="E40" s="206">
        <v>45945</v>
      </c>
      <c r="F40" s="209">
        <v>3553</v>
      </c>
      <c r="G40" s="210">
        <v>2421</v>
      </c>
    </row>
    <row r="41" spans="1:7" s="163" customFormat="1" ht="22.15" customHeight="1">
      <c r="A41" s="194" t="s">
        <v>49</v>
      </c>
      <c r="B41" s="162" t="s">
        <v>51</v>
      </c>
      <c r="C41" s="204">
        <v>1659.99</v>
      </c>
      <c r="D41" s="205">
        <v>162004552</v>
      </c>
      <c r="E41" s="206">
        <v>45945</v>
      </c>
      <c r="F41" s="209">
        <v>3143</v>
      </c>
      <c r="G41" s="210">
        <v>2524</v>
      </c>
    </row>
    <row r="42" spans="1:7" s="163" customFormat="1" ht="22.15" customHeight="1">
      <c r="A42" s="194" t="s">
        <v>49</v>
      </c>
      <c r="B42" s="162" t="s">
        <v>59</v>
      </c>
      <c r="C42" s="204">
        <v>1668.89</v>
      </c>
      <c r="D42" s="205">
        <v>162004554</v>
      </c>
      <c r="E42" s="206">
        <v>45945</v>
      </c>
      <c r="F42" s="209">
        <v>3456</v>
      </c>
      <c r="G42" s="210">
        <v>3086</v>
      </c>
    </row>
    <row r="43" spans="1:7" s="163" customFormat="1" ht="22.15" customHeight="1">
      <c r="A43" s="194" t="s">
        <v>49</v>
      </c>
      <c r="B43" s="162" t="s">
        <v>54</v>
      </c>
      <c r="C43" s="204">
        <v>2164.16</v>
      </c>
      <c r="D43" s="205">
        <v>162004554</v>
      </c>
      <c r="E43" s="206">
        <v>45945</v>
      </c>
      <c r="F43" s="209">
        <v>3812</v>
      </c>
      <c r="G43" s="210">
        <v>2673</v>
      </c>
    </row>
    <row r="44" spans="1:7" s="163" customFormat="1" ht="22.15" customHeight="1">
      <c r="A44" s="194" t="s">
        <v>49</v>
      </c>
      <c r="B44" s="162" t="s">
        <v>59</v>
      </c>
      <c r="C44" s="204">
        <v>1630.16</v>
      </c>
      <c r="D44" s="205">
        <v>162004558</v>
      </c>
      <c r="E44" s="206">
        <v>45946</v>
      </c>
      <c r="F44" s="209">
        <v>3571</v>
      </c>
      <c r="G44" s="210">
        <v>2796</v>
      </c>
    </row>
    <row r="45" spans="1:7" s="163" customFormat="1" ht="22.15" customHeight="1">
      <c r="A45" s="194" t="s">
        <v>49</v>
      </c>
      <c r="B45" s="162" t="s">
        <v>54</v>
      </c>
      <c r="C45" s="204">
        <v>2278.29</v>
      </c>
      <c r="D45" s="205">
        <v>162004558</v>
      </c>
      <c r="E45" s="206">
        <v>45946</v>
      </c>
      <c r="F45" s="209">
        <v>3920</v>
      </c>
      <c r="G45" s="210">
        <v>2222</v>
      </c>
    </row>
    <row r="46" spans="1:7" s="163" customFormat="1" ht="22.15" customHeight="1">
      <c r="A46" s="194" t="s">
        <v>49</v>
      </c>
      <c r="B46" s="162" t="s">
        <v>50</v>
      </c>
      <c r="C46" s="204">
        <v>2753.54</v>
      </c>
      <c r="D46" s="205">
        <v>162004560</v>
      </c>
      <c r="E46" s="206">
        <v>45947</v>
      </c>
      <c r="F46" s="209">
        <v>3822</v>
      </c>
      <c r="G46" s="210">
        <v>2878</v>
      </c>
    </row>
    <row r="47" spans="1:7" s="163" customFormat="1" ht="22.15" customHeight="1">
      <c r="A47" s="194" t="s">
        <v>49</v>
      </c>
      <c r="B47" s="162" t="s">
        <v>51</v>
      </c>
      <c r="C47" s="204">
        <v>1181.1099999999999</v>
      </c>
      <c r="D47" s="205">
        <v>162004560</v>
      </c>
      <c r="E47" s="206">
        <v>45947</v>
      </c>
      <c r="F47" s="209">
        <v>3477</v>
      </c>
      <c r="G47" s="210">
        <v>2674</v>
      </c>
    </row>
    <row r="48" spans="1:7" s="163" customFormat="1" ht="22.15" customHeight="1">
      <c r="A48" s="194" t="s">
        <v>47</v>
      </c>
      <c r="B48" s="162" t="s">
        <v>48</v>
      </c>
      <c r="C48" s="204">
        <v>3961.5</v>
      </c>
      <c r="D48" s="205">
        <v>161005977</v>
      </c>
      <c r="E48" s="206">
        <v>45947</v>
      </c>
      <c r="F48" s="209">
        <v>3744</v>
      </c>
      <c r="G48" s="210">
        <v>2678</v>
      </c>
    </row>
    <row r="49" spans="1:7" s="163" customFormat="1" ht="22.15" customHeight="1">
      <c r="A49" s="194" t="s">
        <v>67</v>
      </c>
      <c r="B49" s="162" t="s">
        <v>66</v>
      </c>
      <c r="C49" s="204">
        <v>3713.5</v>
      </c>
      <c r="D49" s="205">
        <v>161016501</v>
      </c>
      <c r="E49" s="206">
        <v>45948</v>
      </c>
      <c r="F49" s="209">
        <v>4330</v>
      </c>
      <c r="G49" s="210">
        <v>2323</v>
      </c>
    </row>
    <row r="50" spans="1:7" s="163" customFormat="1" ht="22.15" customHeight="1">
      <c r="A50" s="194" t="s">
        <v>49</v>
      </c>
      <c r="B50" s="162" t="s">
        <v>59</v>
      </c>
      <c r="C50" s="204">
        <v>2146.34</v>
      </c>
      <c r="D50" s="205">
        <v>162004564</v>
      </c>
      <c r="E50" s="206">
        <v>45948</v>
      </c>
      <c r="F50" s="209">
        <v>3758</v>
      </c>
      <c r="G50" s="210">
        <v>2586</v>
      </c>
    </row>
    <row r="51" spans="1:7" s="163" customFormat="1" ht="22.15" customHeight="1">
      <c r="A51" s="194" t="s">
        <v>49</v>
      </c>
      <c r="B51" s="162" t="s">
        <v>54</v>
      </c>
      <c r="C51" s="204">
        <v>1627.41</v>
      </c>
      <c r="D51" s="205">
        <v>162004564</v>
      </c>
      <c r="E51" s="206">
        <v>45948</v>
      </c>
      <c r="F51" s="209">
        <v>3801</v>
      </c>
      <c r="G51" s="210">
        <v>2585</v>
      </c>
    </row>
    <row r="52" spans="1:7" s="163" customFormat="1" ht="22.15" customHeight="1">
      <c r="A52" s="194" t="s">
        <v>49</v>
      </c>
      <c r="B52" s="162" t="s">
        <v>50</v>
      </c>
      <c r="C52" s="204">
        <v>2706.22</v>
      </c>
      <c r="D52" s="205">
        <v>162004569</v>
      </c>
      <c r="E52" s="206">
        <v>45949</v>
      </c>
      <c r="F52" s="209">
        <v>3772</v>
      </c>
      <c r="G52" s="210">
        <v>2523</v>
      </c>
    </row>
    <row r="53" spans="1:7" s="163" customFormat="1" ht="22.15" customHeight="1">
      <c r="A53" s="194" t="s">
        <v>49</v>
      </c>
      <c r="B53" s="162" t="s">
        <v>51</v>
      </c>
      <c r="C53" s="204">
        <v>1216.93</v>
      </c>
      <c r="D53" s="205">
        <v>162004569</v>
      </c>
      <c r="E53" s="206">
        <v>45949</v>
      </c>
      <c r="F53" s="209">
        <v>3566</v>
      </c>
      <c r="G53" s="210">
        <v>2404</v>
      </c>
    </row>
    <row r="54" spans="1:7" s="163" customFormat="1" ht="22.15" customHeight="1">
      <c r="A54" s="194" t="s">
        <v>49</v>
      </c>
      <c r="B54" s="162" t="s">
        <v>59</v>
      </c>
      <c r="C54" s="204">
        <v>2340.11</v>
      </c>
      <c r="D54" s="205">
        <v>162004570</v>
      </c>
      <c r="E54" s="206">
        <v>45949</v>
      </c>
      <c r="F54" s="209">
        <v>3282</v>
      </c>
      <c r="G54" s="210">
        <v>3040</v>
      </c>
    </row>
    <row r="55" spans="1:7" s="163" customFormat="1" ht="22.15" customHeight="1">
      <c r="A55" s="194" t="s">
        <v>49</v>
      </c>
      <c r="B55" s="162" t="s">
        <v>54</v>
      </c>
      <c r="C55" s="204">
        <v>1512.84</v>
      </c>
      <c r="D55" s="205">
        <v>162004570</v>
      </c>
      <c r="E55" s="206">
        <v>45949</v>
      </c>
      <c r="F55" s="209">
        <v>3485</v>
      </c>
      <c r="G55" s="210">
        <v>2095</v>
      </c>
    </row>
    <row r="56" spans="1:7" s="163" customFormat="1" ht="22.15" customHeight="1">
      <c r="A56" s="194" t="s">
        <v>49</v>
      </c>
      <c r="B56" s="162" t="s">
        <v>50</v>
      </c>
      <c r="C56" s="204">
        <v>2257.15</v>
      </c>
      <c r="D56" s="205">
        <v>162004572</v>
      </c>
      <c r="E56" s="206">
        <v>45950</v>
      </c>
      <c r="F56" s="209">
        <v>3744</v>
      </c>
      <c r="G56" s="213">
        <v>2023.4428834870075</v>
      </c>
    </row>
    <row r="57" spans="1:7" s="163" customFormat="1" ht="22.15" customHeight="1">
      <c r="A57" s="194" t="s">
        <v>49</v>
      </c>
      <c r="B57" s="162" t="s">
        <v>51</v>
      </c>
      <c r="C57" s="204">
        <v>1446.4</v>
      </c>
      <c r="D57" s="205">
        <v>162004572</v>
      </c>
      <c r="E57" s="206">
        <v>45950</v>
      </c>
      <c r="F57" s="209">
        <v>3852</v>
      </c>
      <c r="G57" s="213">
        <v>2051.7436153846152</v>
      </c>
    </row>
    <row r="58" spans="1:7" s="163" customFormat="1" ht="22.15" customHeight="1">
      <c r="A58" s="194" t="s">
        <v>47</v>
      </c>
      <c r="B58" s="162" t="s">
        <v>48</v>
      </c>
      <c r="C58" s="204">
        <v>3886</v>
      </c>
      <c r="D58" s="205">
        <v>151000960</v>
      </c>
      <c r="E58" s="206">
        <v>45951</v>
      </c>
      <c r="F58" s="209">
        <v>4125</v>
      </c>
      <c r="G58" s="213">
        <v>2007.1013414251333</v>
      </c>
    </row>
    <row r="59" spans="1:7" s="163" customFormat="1" ht="22.15" customHeight="1">
      <c r="A59" s="194" t="s">
        <v>49</v>
      </c>
      <c r="B59" s="162" t="s">
        <v>59</v>
      </c>
      <c r="C59" s="204">
        <v>1872.75</v>
      </c>
      <c r="D59" s="205">
        <v>162004574</v>
      </c>
      <c r="E59" s="206">
        <v>45951</v>
      </c>
      <c r="F59" s="209">
        <v>3559</v>
      </c>
      <c r="G59" s="213">
        <v>2236.3887548366633</v>
      </c>
    </row>
    <row r="60" spans="1:7" s="163" customFormat="1" ht="22.15" customHeight="1">
      <c r="A60" s="194" t="s">
        <v>49</v>
      </c>
      <c r="B60" s="162" t="s">
        <v>54</v>
      </c>
      <c r="C60" s="204">
        <v>1872.75</v>
      </c>
      <c r="D60" s="205">
        <v>162004574</v>
      </c>
      <c r="E60" s="206">
        <v>45951</v>
      </c>
      <c r="F60" s="209">
        <v>3719</v>
      </c>
      <c r="G60" s="213">
        <v>2006.4772269473683</v>
      </c>
    </row>
    <row r="61" spans="1:7" s="163" customFormat="1" ht="22.15" customHeight="1">
      <c r="A61" s="194" t="s">
        <v>49</v>
      </c>
      <c r="B61" s="162" t="s">
        <v>59</v>
      </c>
      <c r="C61" s="204">
        <v>1971.175</v>
      </c>
      <c r="D61" s="205">
        <v>162004578</v>
      </c>
      <c r="E61" s="206">
        <v>45953</v>
      </c>
      <c r="F61" s="211">
        <v>4450</v>
      </c>
      <c r="G61" s="213">
        <v>2529.996430339575</v>
      </c>
    </row>
    <row r="62" spans="1:7" s="163" customFormat="1" ht="22.15" customHeight="1">
      <c r="A62" s="194" t="s">
        <v>49</v>
      </c>
      <c r="B62" s="162" t="s">
        <v>51</v>
      </c>
      <c r="C62" s="204">
        <v>1971.175</v>
      </c>
      <c r="D62" s="205">
        <v>162004578</v>
      </c>
      <c r="E62" s="206">
        <v>45953</v>
      </c>
      <c r="F62" s="211">
        <v>4450</v>
      </c>
      <c r="G62" s="213">
        <v>2501.0308109243697</v>
      </c>
    </row>
    <row r="63" spans="1:7" s="163" customFormat="1" ht="22.15" customHeight="1">
      <c r="A63" s="194" t="s">
        <v>52</v>
      </c>
      <c r="B63" s="162" t="s">
        <v>53</v>
      </c>
      <c r="C63" s="204">
        <v>2574.21</v>
      </c>
      <c r="D63" s="205">
        <v>151000283</v>
      </c>
      <c r="E63" s="206">
        <v>45953</v>
      </c>
      <c r="F63" s="211">
        <v>4450</v>
      </c>
      <c r="G63" s="213">
        <v>2301.1555886049437</v>
      </c>
    </row>
    <row r="64" spans="1:7" s="163" customFormat="1" ht="22.15" customHeight="1">
      <c r="A64" s="194" t="s">
        <v>52</v>
      </c>
      <c r="B64" s="162" t="s">
        <v>68</v>
      </c>
      <c r="C64" s="204">
        <v>1241.79</v>
      </c>
      <c r="D64" s="205">
        <v>151000283</v>
      </c>
      <c r="E64" s="206">
        <v>45953</v>
      </c>
      <c r="F64" s="211">
        <v>4750</v>
      </c>
      <c r="G64" s="213">
        <v>2296.4323873261528</v>
      </c>
    </row>
    <row r="65" spans="1:7" s="163" customFormat="1" ht="22.15" customHeight="1">
      <c r="A65" s="194" t="s">
        <v>67</v>
      </c>
      <c r="B65" s="162" t="s">
        <v>66</v>
      </c>
      <c r="C65" s="204">
        <v>4017.85</v>
      </c>
      <c r="D65" s="205">
        <v>151001467</v>
      </c>
      <c r="E65" s="206">
        <v>45954</v>
      </c>
      <c r="F65" s="211">
        <v>4450</v>
      </c>
      <c r="G65" s="213">
        <v>2235.7838112165118</v>
      </c>
    </row>
    <row r="66" spans="1:7" s="163" customFormat="1" ht="22.15" customHeight="1">
      <c r="A66" s="194" t="s">
        <v>63</v>
      </c>
      <c r="B66" s="162" t="s">
        <v>64</v>
      </c>
      <c r="C66" s="204">
        <v>1960.11</v>
      </c>
      <c r="D66" s="205">
        <v>151000192</v>
      </c>
      <c r="E66" s="206">
        <v>45954</v>
      </c>
      <c r="F66" s="211">
        <v>4450</v>
      </c>
      <c r="G66" s="213">
        <v>2119.5595708931919</v>
      </c>
    </row>
    <row r="67" spans="1:7" s="163" customFormat="1" ht="22.15" customHeight="1">
      <c r="A67" s="194" t="s">
        <v>63</v>
      </c>
      <c r="B67" s="162" t="s">
        <v>69</v>
      </c>
      <c r="C67" s="204">
        <v>1722.84</v>
      </c>
      <c r="D67" s="205">
        <v>151000192</v>
      </c>
      <c r="E67" s="206">
        <v>45954</v>
      </c>
      <c r="F67" s="211">
        <v>4450</v>
      </c>
      <c r="G67" s="213">
        <v>2270.8525674240814</v>
      </c>
    </row>
    <row r="68" spans="1:7" s="163" customFormat="1" ht="22.15" customHeight="1">
      <c r="A68" s="194" t="s">
        <v>67</v>
      </c>
      <c r="B68" s="162" t="s">
        <v>66</v>
      </c>
      <c r="C68" s="204">
        <v>4045.45</v>
      </c>
      <c r="D68" s="205">
        <v>151001468</v>
      </c>
      <c r="E68" s="206">
        <v>45956</v>
      </c>
      <c r="F68" s="211">
        <v>4450</v>
      </c>
      <c r="G68" s="213">
        <v>2682.0617710856063</v>
      </c>
    </row>
    <row r="69" spans="1:7" s="163" customFormat="1" ht="22.15" customHeight="1">
      <c r="A69" s="194" t="s">
        <v>49</v>
      </c>
      <c r="B69" s="162" t="s">
        <v>50</v>
      </c>
      <c r="C69" s="204">
        <v>2463.42</v>
      </c>
      <c r="D69" s="205">
        <v>162004584</v>
      </c>
      <c r="E69" s="206">
        <v>45955</v>
      </c>
      <c r="F69" s="211">
        <v>4450</v>
      </c>
      <c r="G69" s="213">
        <v>2382.4105542821421</v>
      </c>
    </row>
    <row r="70" spans="1:7" s="163" customFormat="1" ht="22.15" customHeight="1">
      <c r="A70" s="194" t="s">
        <v>49</v>
      </c>
      <c r="B70" s="162" t="s">
        <v>54</v>
      </c>
      <c r="C70" s="204">
        <v>1274.73</v>
      </c>
      <c r="D70" s="205">
        <v>162004584</v>
      </c>
      <c r="E70" s="206">
        <v>45955</v>
      </c>
      <c r="F70" s="211">
        <v>4450</v>
      </c>
      <c r="G70" s="213">
        <v>2438.5764922683165</v>
      </c>
    </row>
    <row r="71" spans="1:7" s="163" customFormat="1" ht="22.15" customHeight="1">
      <c r="A71" s="194" t="s">
        <v>63</v>
      </c>
      <c r="B71" s="162" t="s">
        <v>64</v>
      </c>
      <c r="C71" s="204">
        <v>3621.8</v>
      </c>
      <c r="D71" s="205">
        <v>151000193</v>
      </c>
      <c r="E71" s="206">
        <v>45957</v>
      </c>
      <c r="F71" s="211">
        <v>4450</v>
      </c>
      <c r="G71" s="213">
        <v>1900.8477269854643</v>
      </c>
    </row>
    <row r="72" spans="1:7" s="163" customFormat="1" ht="22.15" customHeight="1">
      <c r="A72" s="194" t="s">
        <v>49</v>
      </c>
      <c r="B72" s="162" t="s">
        <v>50</v>
      </c>
      <c r="C72" s="204">
        <v>2456.38</v>
      </c>
      <c r="D72" s="205">
        <v>162004586</v>
      </c>
      <c r="E72" s="206">
        <v>45956</v>
      </c>
      <c r="F72" s="211">
        <v>4450</v>
      </c>
      <c r="G72" s="213">
        <v>2232.5106625857516</v>
      </c>
    </row>
    <row r="73" spans="1:7" s="163" customFormat="1" ht="22.15" customHeight="1">
      <c r="A73" s="194" t="s">
        <v>49</v>
      </c>
      <c r="B73" s="162" t="s">
        <v>51</v>
      </c>
      <c r="C73" s="204">
        <v>1173.47</v>
      </c>
      <c r="D73" s="205">
        <v>162004586</v>
      </c>
      <c r="E73" s="206">
        <v>45956</v>
      </c>
      <c r="F73" s="211">
        <v>4450</v>
      </c>
      <c r="G73" s="213">
        <v>2490.0990166265819</v>
      </c>
    </row>
    <row r="74" spans="1:7" s="163" customFormat="1" ht="22.15" customHeight="1">
      <c r="A74" s="194" t="s">
        <v>67</v>
      </c>
      <c r="B74" s="162" t="s">
        <v>70</v>
      </c>
      <c r="C74" s="204">
        <v>4074.55</v>
      </c>
      <c r="D74" s="205">
        <v>141000379</v>
      </c>
      <c r="E74" s="206">
        <v>45958</v>
      </c>
      <c r="F74" s="211">
        <v>4450</v>
      </c>
      <c r="G74" s="213">
        <v>2292.3892204205463</v>
      </c>
    </row>
    <row r="75" spans="1:7" s="163" customFormat="1" ht="22.15" customHeight="1">
      <c r="A75" s="194" t="s">
        <v>60</v>
      </c>
      <c r="B75" s="162" t="s">
        <v>61</v>
      </c>
      <c r="C75" s="204">
        <v>2062.73</v>
      </c>
      <c r="D75" s="205">
        <v>162000582</v>
      </c>
      <c r="E75" s="206">
        <v>45959</v>
      </c>
      <c r="F75" s="211">
        <v>4450</v>
      </c>
      <c r="G75" s="213">
        <v>2388.5258539669162</v>
      </c>
    </row>
    <row r="76" spans="1:7" s="163" customFormat="1" ht="22.15" customHeight="1">
      <c r="A76" s="194" t="s">
        <v>60</v>
      </c>
      <c r="B76" s="162" t="s">
        <v>71</v>
      </c>
      <c r="C76" s="204">
        <v>1954.32</v>
      </c>
      <c r="D76" s="205">
        <v>162000582</v>
      </c>
      <c r="E76" s="206">
        <v>45959</v>
      </c>
      <c r="F76" s="211">
        <v>4450</v>
      </c>
      <c r="G76" s="213">
        <v>2412.9817599999997</v>
      </c>
    </row>
    <row r="77" spans="1:7" s="163" customFormat="1" ht="22.15" customHeight="1">
      <c r="A77" s="194" t="s">
        <v>49</v>
      </c>
      <c r="B77" s="162" t="s">
        <v>50</v>
      </c>
      <c r="C77" s="204">
        <v>2076.46</v>
      </c>
      <c r="D77" s="205">
        <v>162004590</v>
      </c>
      <c r="E77" s="206">
        <v>45958</v>
      </c>
      <c r="F77" s="211">
        <v>4450</v>
      </c>
      <c r="G77" s="213">
        <v>2264.0311963450913</v>
      </c>
    </row>
    <row r="78" spans="1:7" s="163" customFormat="1" ht="22.15" customHeight="1">
      <c r="A78" s="194" t="s">
        <v>49</v>
      </c>
      <c r="B78" s="162" t="s">
        <v>51</v>
      </c>
      <c r="C78" s="204">
        <v>1701.94</v>
      </c>
      <c r="D78" s="205">
        <v>162004590</v>
      </c>
      <c r="E78" s="206">
        <v>45958</v>
      </c>
      <c r="F78" s="211">
        <v>4450</v>
      </c>
      <c r="G78" s="213">
        <v>2293.5184117459307</v>
      </c>
    </row>
    <row r="79" spans="1:7" s="163" customFormat="1" ht="22.15" customHeight="1">
      <c r="A79" s="194" t="s">
        <v>49</v>
      </c>
      <c r="B79" s="162" t="s">
        <v>59</v>
      </c>
      <c r="C79" s="204">
        <v>1738.33</v>
      </c>
      <c r="D79" s="205">
        <v>162004593</v>
      </c>
      <c r="E79" s="206">
        <v>45959</v>
      </c>
      <c r="F79" s="211">
        <v>4450</v>
      </c>
      <c r="G79" s="213">
        <v>2197.3307921419519</v>
      </c>
    </row>
    <row r="80" spans="1:7" s="163" customFormat="1" ht="22.15" customHeight="1">
      <c r="A80" s="194" t="s">
        <v>49</v>
      </c>
      <c r="B80" s="162" t="s">
        <v>54</v>
      </c>
      <c r="C80" s="204">
        <v>2111.12</v>
      </c>
      <c r="D80" s="205">
        <v>162004593</v>
      </c>
      <c r="E80" s="206">
        <v>45959</v>
      </c>
      <c r="F80" s="211">
        <v>4450</v>
      </c>
      <c r="G80" s="213">
        <v>2253.4604452554745</v>
      </c>
    </row>
    <row r="81" spans="1:7" s="163" customFormat="1" ht="22.15" customHeight="1">
      <c r="A81" s="194" t="s">
        <v>72</v>
      </c>
      <c r="B81" s="162" t="s">
        <v>73</v>
      </c>
      <c r="C81" s="204">
        <v>4094.75</v>
      </c>
      <c r="D81" s="205">
        <v>162001569</v>
      </c>
      <c r="E81" s="206">
        <v>45927</v>
      </c>
      <c r="F81" s="209">
        <v>3149</v>
      </c>
      <c r="G81" s="210">
        <v>2480</v>
      </c>
    </row>
    <row r="82" spans="1:7" s="163" customFormat="1" ht="22.15" customHeight="1">
      <c r="A82" s="194" t="s">
        <v>74</v>
      </c>
      <c r="B82" s="162" t="s">
        <v>75</v>
      </c>
      <c r="C82" s="204">
        <v>3744.6</v>
      </c>
      <c r="D82" s="205">
        <v>162001581</v>
      </c>
      <c r="E82" s="206">
        <v>45931</v>
      </c>
      <c r="F82" s="209">
        <v>3545</v>
      </c>
      <c r="G82" s="210">
        <v>2536</v>
      </c>
    </row>
    <row r="83" spans="1:7" s="163" customFormat="1" ht="22.15" customHeight="1">
      <c r="A83" s="194" t="s">
        <v>76</v>
      </c>
      <c r="B83" s="162" t="s">
        <v>77</v>
      </c>
      <c r="C83" s="204">
        <v>3816.45</v>
      </c>
      <c r="D83" s="205">
        <v>162001625</v>
      </c>
      <c r="E83" s="206">
        <v>45947</v>
      </c>
      <c r="F83" s="209">
        <v>3211</v>
      </c>
      <c r="G83" s="210">
        <v>2408</v>
      </c>
    </row>
    <row r="84" spans="1:7" s="163" customFormat="1" ht="22.15" customHeight="1">
      <c r="A84" s="194" t="s">
        <v>76</v>
      </c>
      <c r="B84" s="162" t="s">
        <v>77</v>
      </c>
      <c r="C84" s="204">
        <v>3671.95</v>
      </c>
      <c r="D84" s="205">
        <v>162001624</v>
      </c>
      <c r="E84" s="206">
        <v>45947</v>
      </c>
      <c r="F84" s="209">
        <v>3180</v>
      </c>
      <c r="G84" s="210">
        <v>2573</v>
      </c>
    </row>
    <row r="85" spans="1:7" s="163" customFormat="1" ht="22.15" customHeight="1">
      <c r="A85" s="194" t="s">
        <v>78</v>
      </c>
      <c r="B85" s="162" t="s">
        <v>80</v>
      </c>
      <c r="C85" s="204">
        <v>4024.45</v>
      </c>
      <c r="D85" s="205">
        <v>462001128</v>
      </c>
      <c r="E85" s="206">
        <v>45933</v>
      </c>
      <c r="F85" s="209">
        <v>3342</v>
      </c>
      <c r="G85" s="210">
        <v>2666</v>
      </c>
    </row>
    <row r="86" spans="1:7" s="163" customFormat="1" ht="22.15" customHeight="1">
      <c r="A86" s="194" t="s">
        <v>85</v>
      </c>
      <c r="B86" s="162" t="s">
        <v>86</v>
      </c>
      <c r="C86" s="204">
        <v>4015.25</v>
      </c>
      <c r="D86" s="205">
        <v>462002128</v>
      </c>
      <c r="E86" s="206">
        <v>45940</v>
      </c>
      <c r="F86" s="209">
        <v>4513</v>
      </c>
      <c r="G86" s="210">
        <v>3908</v>
      </c>
    </row>
    <row r="87" spans="1:7" s="163" customFormat="1" ht="22.15" customHeight="1">
      <c r="A87" s="194" t="s">
        <v>78</v>
      </c>
      <c r="B87" s="162" t="s">
        <v>80</v>
      </c>
      <c r="C87" s="204">
        <v>4149.8</v>
      </c>
      <c r="D87" s="205">
        <v>462001142</v>
      </c>
      <c r="E87" s="206">
        <v>45941</v>
      </c>
      <c r="F87" s="209">
        <v>3369</v>
      </c>
      <c r="G87" s="210">
        <v>2873</v>
      </c>
    </row>
    <row r="88" spans="1:7" s="163" customFormat="1" ht="22.15" customHeight="1">
      <c r="A88" s="194" t="s">
        <v>78</v>
      </c>
      <c r="B88" s="162" t="s">
        <v>80</v>
      </c>
      <c r="C88" s="204">
        <v>4149.3500000000004</v>
      </c>
      <c r="D88" s="205">
        <v>462001145</v>
      </c>
      <c r="E88" s="206">
        <v>45942</v>
      </c>
      <c r="F88" s="209">
        <v>3447</v>
      </c>
      <c r="G88" s="210">
        <v>3216</v>
      </c>
    </row>
    <row r="89" spans="1:7" s="163" customFormat="1" ht="22.15" customHeight="1">
      <c r="A89" s="194" t="s">
        <v>83</v>
      </c>
      <c r="B89" s="162" t="s">
        <v>84</v>
      </c>
      <c r="C89" s="204">
        <v>4122.5</v>
      </c>
      <c r="D89" s="205">
        <v>452000016</v>
      </c>
      <c r="E89" s="206">
        <v>45943</v>
      </c>
      <c r="F89" s="209">
        <v>2169</v>
      </c>
      <c r="G89" s="210">
        <v>3161</v>
      </c>
    </row>
    <row r="90" spans="1:7" s="163" customFormat="1" ht="22.15" customHeight="1">
      <c r="A90" s="194" t="s">
        <v>78</v>
      </c>
      <c r="B90" s="162" t="s">
        <v>80</v>
      </c>
      <c r="C90" s="204">
        <v>4013.3</v>
      </c>
      <c r="D90" s="205">
        <v>462001149</v>
      </c>
      <c r="E90" s="206">
        <v>45944</v>
      </c>
      <c r="F90" s="209">
        <v>3368</v>
      </c>
      <c r="G90" s="210">
        <v>2632</v>
      </c>
    </row>
    <row r="91" spans="1:7" s="163" customFormat="1" ht="22.15" customHeight="1">
      <c r="A91" s="194" t="s">
        <v>83</v>
      </c>
      <c r="B91" s="162" t="s">
        <v>80</v>
      </c>
      <c r="C91" s="204">
        <v>3994.25</v>
      </c>
      <c r="D91" s="205">
        <v>462001820</v>
      </c>
      <c r="E91" s="206">
        <v>45945</v>
      </c>
      <c r="F91" s="209">
        <v>2470</v>
      </c>
      <c r="G91" s="210">
        <v>2805</v>
      </c>
    </row>
    <row r="92" spans="1:7" s="163" customFormat="1" ht="22.15" customHeight="1">
      <c r="A92" s="194" t="s">
        <v>87</v>
      </c>
      <c r="B92" s="162" t="s">
        <v>88</v>
      </c>
      <c r="C92" s="204">
        <v>4019</v>
      </c>
      <c r="D92" s="205">
        <v>462000400</v>
      </c>
      <c r="E92" s="206">
        <v>45946</v>
      </c>
      <c r="F92" s="209">
        <v>3697</v>
      </c>
      <c r="G92" s="210">
        <v>2501</v>
      </c>
    </row>
    <row r="93" spans="1:7" s="163" customFormat="1" ht="22.15" customHeight="1">
      <c r="A93" s="194" t="s">
        <v>83</v>
      </c>
      <c r="B93" s="162" t="s">
        <v>89</v>
      </c>
      <c r="C93" s="204">
        <v>4051.1</v>
      </c>
      <c r="D93" s="205">
        <v>462001824</v>
      </c>
      <c r="E93" s="206">
        <v>45949</v>
      </c>
      <c r="F93" s="209">
        <v>2507</v>
      </c>
      <c r="G93" s="210">
        <v>2849</v>
      </c>
    </row>
    <row r="94" spans="1:7" s="163" customFormat="1" ht="22.15" customHeight="1">
      <c r="A94" s="194" t="s">
        <v>83</v>
      </c>
      <c r="B94" s="162" t="s">
        <v>89</v>
      </c>
      <c r="C94" s="204">
        <v>4151.8</v>
      </c>
      <c r="D94" s="205">
        <v>462001825</v>
      </c>
      <c r="E94" s="206">
        <v>45948</v>
      </c>
      <c r="F94" s="211">
        <v>4150</v>
      </c>
      <c r="G94" s="210">
        <v>2599</v>
      </c>
    </row>
    <row r="95" spans="1:7" s="163" customFormat="1" ht="22.15" customHeight="1">
      <c r="A95" s="194" t="s">
        <v>79</v>
      </c>
      <c r="B95" s="162" t="s">
        <v>90</v>
      </c>
      <c r="C95" s="204">
        <v>3867.7</v>
      </c>
      <c r="D95" s="205">
        <v>462000804</v>
      </c>
      <c r="E95" s="206">
        <v>45950</v>
      </c>
      <c r="F95" s="211">
        <v>4450</v>
      </c>
      <c r="G95" s="213">
        <v>2382.9260535908002</v>
      </c>
    </row>
    <row r="96" spans="1:7" s="163" customFormat="1" ht="22.15" customHeight="1">
      <c r="A96" s="194" t="s">
        <v>83</v>
      </c>
      <c r="B96" s="162" t="s">
        <v>89</v>
      </c>
      <c r="C96" s="204">
        <v>4119.75</v>
      </c>
      <c r="D96" s="205">
        <v>262000393</v>
      </c>
      <c r="E96" s="206">
        <v>45953</v>
      </c>
      <c r="F96" s="211">
        <v>4450</v>
      </c>
      <c r="G96" s="213">
        <v>2063.6534035142117</v>
      </c>
    </row>
    <row r="97" spans="1:7" s="163" customFormat="1" ht="22.15" customHeight="1">
      <c r="A97" s="194" t="s">
        <v>81</v>
      </c>
      <c r="B97" s="162" t="s">
        <v>82</v>
      </c>
      <c r="C97" s="204">
        <v>4006.9</v>
      </c>
      <c r="D97" s="205">
        <v>462001685</v>
      </c>
      <c r="E97" s="206">
        <v>45954</v>
      </c>
      <c r="F97" s="211">
        <v>4150</v>
      </c>
      <c r="G97" s="213">
        <v>2166.9689789746244</v>
      </c>
    </row>
    <row r="98" spans="1:7" s="163" customFormat="1" ht="22.15" customHeight="1">
      <c r="A98" s="194" t="s">
        <v>91</v>
      </c>
      <c r="B98" s="162" t="s">
        <v>92</v>
      </c>
      <c r="C98" s="204">
        <v>4103.8500000000004</v>
      </c>
      <c r="D98" s="205">
        <v>451000448</v>
      </c>
      <c r="E98" s="206">
        <v>45928</v>
      </c>
      <c r="F98" s="211">
        <v>3980</v>
      </c>
      <c r="G98" s="210">
        <v>3676</v>
      </c>
    </row>
    <row r="99" spans="1:7" s="163" customFormat="1" ht="22.15" customHeight="1">
      <c r="A99" s="194" t="s">
        <v>91</v>
      </c>
      <c r="B99" s="162" t="s">
        <v>92</v>
      </c>
      <c r="C99" s="204">
        <v>3757.9</v>
      </c>
      <c r="D99" s="205">
        <v>451000449</v>
      </c>
      <c r="E99" s="206">
        <v>45929</v>
      </c>
      <c r="F99" s="211">
        <v>3980</v>
      </c>
      <c r="G99" s="210">
        <v>3441</v>
      </c>
    </row>
    <row r="100" spans="1:7" s="163" customFormat="1" ht="22.15" customHeight="1">
      <c r="A100" s="194" t="s">
        <v>93</v>
      </c>
      <c r="B100" s="162" t="s">
        <v>92</v>
      </c>
      <c r="C100" s="204">
        <v>4093.25</v>
      </c>
      <c r="D100" s="205">
        <v>462000136</v>
      </c>
      <c r="E100" s="206">
        <v>45931</v>
      </c>
      <c r="F100" s="211">
        <v>3980</v>
      </c>
      <c r="G100" s="210">
        <v>3442</v>
      </c>
    </row>
    <row r="101" spans="1:7" s="163" customFormat="1" ht="22.15" customHeight="1">
      <c r="A101" s="194" t="s">
        <v>93</v>
      </c>
      <c r="B101" s="162" t="s">
        <v>92</v>
      </c>
      <c r="C101" s="204">
        <v>4017.9</v>
      </c>
      <c r="D101" s="205">
        <v>462000137</v>
      </c>
      <c r="E101" s="206">
        <v>45931</v>
      </c>
      <c r="F101" s="211">
        <v>3980</v>
      </c>
      <c r="G101" s="210">
        <v>3283</v>
      </c>
    </row>
    <row r="102" spans="1:7" s="163" customFormat="1" ht="22.15" customHeight="1">
      <c r="A102" s="194" t="s">
        <v>93</v>
      </c>
      <c r="B102" s="162" t="s">
        <v>92</v>
      </c>
      <c r="C102" s="204">
        <v>4055.05</v>
      </c>
      <c r="D102" s="205">
        <v>462000138</v>
      </c>
      <c r="E102" s="206">
        <v>45932</v>
      </c>
      <c r="F102" s="211">
        <v>3980</v>
      </c>
      <c r="G102" s="210">
        <v>3308</v>
      </c>
    </row>
    <row r="103" spans="1:7" s="163" customFormat="1" ht="22.15" customHeight="1">
      <c r="A103" s="194" t="s">
        <v>93</v>
      </c>
      <c r="B103" s="162" t="s">
        <v>92</v>
      </c>
      <c r="C103" s="204">
        <v>4046.3</v>
      </c>
      <c r="D103" s="205">
        <v>462000139</v>
      </c>
      <c r="E103" s="206">
        <v>45932</v>
      </c>
      <c r="F103" s="211">
        <v>3980</v>
      </c>
      <c r="G103" s="210">
        <v>3651</v>
      </c>
    </row>
    <row r="104" spans="1:7" s="163" customFormat="1" ht="22.15" customHeight="1">
      <c r="A104" s="194" t="s">
        <v>91</v>
      </c>
      <c r="B104" s="162" t="s">
        <v>92</v>
      </c>
      <c r="C104" s="204">
        <v>3653.5</v>
      </c>
      <c r="D104" s="205">
        <v>451000450</v>
      </c>
      <c r="E104" s="206">
        <v>45932</v>
      </c>
      <c r="F104" s="211">
        <v>3980</v>
      </c>
      <c r="G104" s="210">
        <v>3595</v>
      </c>
    </row>
    <row r="105" spans="1:7" s="163" customFormat="1" ht="22.15" customHeight="1">
      <c r="A105" s="194" t="s">
        <v>93</v>
      </c>
      <c r="B105" s="162" t="s">
        <v>92</v>
      </c>
      <c r="C105" s="204">
        <v>4144</v>
      </c>
      <c r="D105" s="205">
        <v>462000140</v>
      </c>
      <c r="E105" s="206">
        <v>45933</v>
      </c>
      <c r="F105" s="211">
        <v>3980</v>
      </c>
      <c r="G105" s="210">
        <v>3654</v>
      </c>
    </row>
    <row r="106" spans="1:7" s="163" customFormat="1" ht="22.15" customHeight="1">
      <c r="A106" s="194" t="s">
        <v>93</v>
      </c>
      <c r="B106" s="162" t="s">
        <v>92</v>
      </c>
      <c r="C106" s="204">
        <v>4128.25</v>
      </c>
      <c r="D106" s="205">
        <v>462000142</v>
      </c>
      <c r="E106" s="206">
        <v>45934</v>
      </c>
      <c r="F106" s="211">
        <v>3980</v>
      </c>
      <c r="G106" s="210">
        <v>3614</v>
      </c>
    </row>
    <row r="107" spans="1:7" s="163" customFormat="1" ht="22.15" customHeight="1">
      <c r="A107" s="194" t="s">
        <v>93</v>
      </c>
      <c r="B107" s="162" t="s">
        <v>92</v>
      </c>
      <c r="C107" s="204">
        <v>4084.35</v>
      </c>
      <c r="D107" s="205">
        <v>462000141</v>
      </c>
      <c r="E107" s="206">
        <v>45933</v>
      </c>
      <c r="F107" s="211">
        <v>3980</v>
      </c>
      <c r="G107" s="210">
        <v>3578</v>
      </c>
    </row>
    <row r="108" spans="1:7" s="163" customFormat="1" ht="22.15" customHeight="1">
      <c r="A108" s="194" t="s">
        <v>91</v>
      </c>
      <c r="B108" s="162" t="s">
        <v>92</v>
      </c>
      <c r="C108" s="204">
        <v>3940.4</v>
      </c>
      <c r="D108" s="205">
        <v>451000451</v>
      </c>
      <c r="E108" s="206">
        <v>45933</v>
      </c>
      <c r="F108" s="211">
        <v>3980</v>
      </c>
      <c r="G108" s="210">
        <v>3722</v>
      </c>
    </row>
    <row r="109" spans="1:7" s="163" customFormat="1" ht="22.15" customHeight="1">
      <c r="A109" s="194" t="s">
        <v>91</v>
      </c>
      <c r="B109" s="162" t="s">
        <v>92</v>
      </c>
      <c r="C109" s="204">
        <v>4066.15</v>
      </c>
      <c r="D109" s="205">
        <v>461000457</v>
      </c>
      <c r="E109" s="206">
        <v>45934</v>
      </c>
      <c r="F109" s="211">
        <v>3980</v>
      </c>
      <c r="G109" s="210">
        <v>3508</v>
      </c>
    </row>
    <row r="110" spans="1:7" s="163" customFormat="1" ht="22.15" customHeight="1">
      <c r="A110" s="194" t="s">
        <v>93</v>
      </c>
      <c r="B110" s="162" t="s">
        <v>92</v>
      </c>
      <c r="C110" s="204">
        <v>4014.65</v>
      </c>
      <c r="D110" s="205">
        <v>462000143</v>
      </c>
      <c r="E110" s="206">
        <v>45935</v>
      </c>
      <c r="F110" s="211">
        <v>3980</v>
      </c>
      <c r="G110" s="210">
        <v>3604</v>
      </c>
    </row>
    <row r="111" spans="1:7" s="163" customFormat="1" ht="22.15" customHeight="1">
      <c r="A111" s="194" t="s">
        <v>91</v>
      </c>
      <c r="B111" s="162" t="s">
        <v>92</v>
      </c>
      <c r="C111" s="204">
        <v>3930.05</v>
      </c>
      <c r="D111" s="205">
        <v>461000459</v>
      </c>
      <c r="E111" s="206">
        <v>45935</v>
      </c>
      <c r="F111" s="211">
        <v>3980</v>
      </c>
      <c r="G111" s="210">
        <v>3528</v>
      </c>
    </row>
    <row r="112" spans="1:7" s="163" customFormat="1" ht="22.15" customHeight="1">
      <c r="A112" s="194" t="s">
        <v>91</v>
      </c>
      <c r="B112" s="162" t="s">
        <v>92</v>
      </c>
      <c r="C112" s="204">
        <v>3914.7</v>
      </c>
      <c r="D112" s="205">
        <v>451000452</v>
      </c>
      <c r="E112" s="206">
        <v>45933</v>
      </c>
      <c r="F112" s="211">
        <v>3980</v>
      </c>
      <c r="G112" s="210">
        <v>3423</v>
      </c>
    </row>
    <row r="113" spans="1:7" s="163" customFormat="1" ht="22.15" customHeight="1">
      <c r="A113" s="194" t="s">
        <v>91</v>
      </c>
      <c r="B113" s="162" t="s">
        <v>92</v>
      </c>
      <c r="C113" s="204">
        <v>3681.6</v>
      </c>
      <c r="D113" s="205">
        <v>461000460</v>
      </c>
      <c r="E113" s="206">
        <v>45936</v>
      </c>
      <c r="F113" s="211">
        <v>3980</v>
      </c>
      <c r="G113" s="210">
        <v>3505</v>
      </c>
    </row>
    <row r="114" spans="1:7" s="163" customFormat="1" ht="22.15" customHeight="1">
      <c r="A114" s="194" t="s">
        <v>91</v>
      </c>
      <c r="B114" s="162" t="s">
        <v>92</v>
      </c>
      <c r="C114" s="204">
        <v>3975.2</v>
      </c>
      <c r="D114" s="205">
        <v>461000458</v>
      </c>
      <c r="E114" s="206">
        <v>45934</v>
      </c>
      <c r="F114" s="211">
        <v>3980</v>
      </c>
      <c r="G114" s="210">
        <v>3282</v>
      </c>
    </row>
    <row r="115" spans="1:7" s="163" customFormat="1" ht="22.15" customHeight="1">
      <c r="A115" s="194" t="s">
        <v>91</v>
      </c>
      <c r="B115" s="162" t="s">
        <v>92</v>
      </c>
      <c r="C115" s="173">
        <v>3828.45</v>
      </c>
      <c r="D115" s="181">
        <v>441000012</v>
      </c>
      <c r="E115" s="182">
        <v>45937</v>
      </c>
      <c r="F115" s="211">
        <v>3980</v>
      </c>
      <c r="G115" s="210">
        <v>3682</v>
      </c>
    </row>
    <row r="116" spans="1:7" s="163" customFormat="1" ht="22.15" customHeight="1">
      <c r="A116" s="194" t="s">
        <v>93</v>
      </c>
      <c r="B116" s="162" t="s">
        <v>92</v>
      </c>
      <c r="C116" s="173">
        <v>4080</v>
      </c>
      <c r="D116" s="181">
        <v>461000144</v>
      </c>
      <c r="E116" s="182">
        <v>45939</v>
      </c>
      <c r="F116" s="211">
        <v>3980</v>
      </c>
      <c r="G116" s="210">
        <v>3584</v>
      </c>
    </row>
    <row r="117" spans="1:7" s="163" customFormat="1" ht="22.15" customHeight="1">
      <c r="A117" s="194" t="s">
        <v>91</v>
      </c>
      <c r="B117" s="162" t="s">
        <v>92</v>
      </c>
      <c r="C117" s="173">
        <v>3896.1</v>
      </c>
      <c r="D117" s="181">
        <v>451000453</v>
      </c>
      <c r="E117" s="182">
        <v>45938</v>
      </c>
      <c r="F117" s="211">
        <v>3980</v>
      </c>
      <c r="G117" s="210">
        <v>3681</v>
      </c>
    </row>
    <row r="118" spans="1:7" s="163" customFormat="1" ht="22.15" customHeight="1">
      <c r="A118" s="194" t="s">
        <v>93</v>
      </c>
      <c r="B118" s="162" t="s">
        <v>92</v>
      </c>
      <c r="C118" s="173">
        <v>4020.5</v>
      </c>
      <c r="D118" s="181">
        <v>462000146</v>
      </c>
      <c r="E118" s="182">
        <v>45939</v>
      </c>
      <c r="F118" s="211">
        <v>3980</v>
      </c>
      <c r="G118" s="210">
        <v>3429</v>
      </c>
    </row>
    <row r="119" spans="1:7" s="163" customFormat="1" ht="22.15" customHeight="1">
      <c r="A119" s="194" t="s">
        <v>93</v>
      </c>
      <c r="B119" s="162" t="s">
        <v>92</v>
      </c>
      <c r="C119" s="173">
        <v>4089.4</v>
      </c>
      <c r="D119" s="181">
        <v>462000145</v>
      </c>
      <c r="E119" s="182">
        <v>45939</v>
      </c>
      <c r="F119" s="211">
        <v>3980</v>
      </c>
      <c r="G119" s="210">
        <v>3271</v>
      </c>
    </row>
    <row r="120" spans="1:7" s="163" customFormat="1" ht="22.15" customHeight="1">
      <c r="A120" s="194" t="s">
        <v>91</v>
      </c>
      <c r="B120" s="162" t="s">
        <v>92</v>
      </c>
      <c r="C120" s="173">
        <v>3677.9</v>
      </c>
      <c r="D120" s="181">
        <v>451000454</v>
      </c>
      <c r="E120" s="182">
        <v>45939</v>
      </c>
      <c r="F120" s="211">
        <v>3980</v>
      </c>
      <c r="G120" s="210">
        <v>3288</v>
      </c>
    </row>
    <row r="121" spans="1:7" s="163" customFormat="1" ht="22.15" customHeight="1">
      <c r="A121" s="194" t="s">
        <v>91</v>
      </c>
      <c r="B121" s="162" t="s">
        <v>92</v>
      </c>
      <c r="C121" s="173">
        <v>4044.05</v>
      </c>
      <c r="D121" s="181">
        <v>461000461</v>
      </c>
      <c r="E121" s="182">
        <v>45939</v>
      </c>
      <c r="F121" s="211">
        <v>3980</v>
      </c>
      <c r="G121" s="210">
        <v>3484</v>
      </c>
    </row>
    <row r="122" spans="1:7" s="163" customFormat="1" ht="22.15" customHeight="1">
      <c r="A122" s="194" t="s">
        <v>93</v>
      </c>
      <c r="B122" s="162" t="s">
        <v>92</v>
      </c>
      <c r="C122" s="173">
        <v>4020.6</v>
      </c>
      <c r="D122" s="181">
        <v>462000147</v>
      </c>
      <c r="E122" s="182">
        <v>45940</v>
      </c>
      <c r="F122" s="211">
        <v>3980</v>
      </c>
      <c r="G122" s="210">
        <v>3827</v>
      </c>
    </row>
    <row r="123" spans="1:7" s="163" customFormat="1" ht="22.15" customHeight="1">
      <c r="A123" s="194" t="s">
        <v>93</v>
      </c>
      <c r="B123" s="162" t="s">
        <v>92</v>
      </c>
      <c r="C123" s="173">
        <v>4076.85</v>
      </c>
      <c r="D123" s="181">
        <v>462000148</v>
      </c>
      <c r="E123" s="182">
        <v>45942</v>
      </c>
      <c r="F123" s="211">
        <v>3980</v>
      </c>
      <c r="G123" s="210">
        <v>3805</v>
      </c>
    </row>
    <row r="124" spans="1:7" s="163" customFormat="1" ht="22.15" customHeight="1">
      <c r="A124" s="194" t="s">
        <v>91</v>
      </c>
      <c r="B124" s="162" t="s">
        <v>92</v>
      </c>
      <c r="C124" s="173">
        <v>3899.2</v>
      </c>
      <c r="D124" s="181">
        <v>461000462</v>
      </c>
      <c r="E124" s="182">
        <v>45940</v>
      </c>
      <c r="F124" s="211">
        <v>3980</v>
      </c>
      <c r="G124" s="210">
        <v>3435</v>
      </c>
    </row>
    <row r="125" spans="1:7" s="163" customFormat="1" ht="22.15" customHeight="1">
      <c r="A125" s="194" t="s">
        <v>91</v>
      </c>
      <c r="B125" s="162" t="s">
        <v>92</v>
      </c>
      <c r="C125" s="173">
        <v>3884.05</v>
      </c>
      <c r="D125" s="181">
        <v>451000455</v>
      </c>
      <c r="E125" s="182">
        <v>45941</v>
      </c>
      <c r="F125" s="211">
        <v>3980</v>
      </c>
      <c r="G125" s="210">
        <v>3368</v>
      </c>
    </row>
    <row r="126" spans="1:7" s="163" customFormat="1" ht="22.15" customHeight="1">
      <c r="A126" s="194" t="s">
        <v>93</v>
      </c>
      <c r="B126" s="162" t="s">
        <v>92</v>
      </c>
      <c r="C126" s="173">
        <v>3955.7</v>
      </c>
      <c r="D126" s="181">
        <v>462000149</v>
      </c>
      <c r="E126" s="182">
        <v>45942</v>
      </c>
      <c r="F126" s="211">
        <v>3980</v>
      </c>
      <c r="G126" s="210">
        <v>3322</v>
      </c>
    </row>
    <row r="127" spans="1:7" s="163" customFormat="1" ht="22.15" customHeight="1">
      <c r="A127" s="194" t="s">
        <v>91</v>
      </c>
      <c r="B127" s="162" t="s">
        <v>92</v>
      </c>
      <c r="C127" s="173">
        <v>4068.25</v>
      </c>
      <c r="D127" s="181">
        <v>461000463</v>
      </c>
      <c r="E127" s="182">
        <v>45942</v>
      </c>
      <c r="F127" s="211">
        <v>3980</v>
      </c>
      <c r="G127" s="210">
        <v>3378</v>
      </c>
    </row>
    <row r="128" spans="1:7" s="163" customFormat="1" ht="22.15" customHeight="1">
      <c r="A128" s="194" t="s">
        <v>93</v>
      </c>
      <c r="B128" s="162" t="s">
        <v>92</v>
      </c>
      <c r="C128" s="173">
        <v>4026.75</v>
      </c>
      <c r="D128" s="181">
        <v>462000151</v>
      </c>
      <c r="E128" s="182">
        <v>45941</v>
      </c>
      <c r="F128" s="211">
        <v>3980</v>
      </c>
      <c r="G128" s="210">
        <v>3456</v>
      </c>
    </row>
    <row r="129" spans="1:7" s="163" customFormat="1" ht="22.15" customHeight="1">
      <c r="A129" s="194" t="s">
        <v>93</v>
      </c>
      <c r="B129" s="162" t="s">
        <v>92</v>
      </c>
      <c r="C129" s="173">
        <v>3944.65</v>
      </c>
      <c r="D129" s="181">
        <v>462000150</v>
      </c>
      <c r="E129" s="182">
        <v>45943</v>
      </c>
      <c r="F129" s="211">
        <v>3980</v>
      </c>
      <c r="G129" s="210">
        <v>3538</v>
      </c>
    </row>
    <row r="130" spans="1:7" s="163" customFormat="1" ht="22.15" customHeight="1">
      <c r="A130" s="194" t="s">
        <v>93</v>
      </c>
      <c r="B130" s="162" t="s">
        <v>92</v>
      </c>
      <c r="C130" s="173">
        <v>4029.75</v>
      </c>
      <c r="D130" s="181">
        <v>462000152</v>
      </c>
      <c r="E130" s="182">
        <v>45944</v>
      </c>
      <c r="F130" s="211">
        <v>3980</v>
      </c>
      <c r="G130" s="210">
        <v>3460</v>
      </c>
    </row>
    <row r="131" spans="1:7" s="163" customFormat="1" ht="22.15" customHeight="1">
      <c r="A131" s="194" t="s">
        <v>93</v>
      </c>
      <c r="B131" s="162" t="s">
        <v>92</v>
      </c>
      <c r="C131" s="173">
        <v>4142.7</v>
      </c>
      <c r="D131" s="181">
        <v>462000153</v>
      </c>
      <c r="E131" s="182">
        <v>45944</v>
      </c>
      <c r="F131" s="211">
        <v>3980</v>
      </c>
      <c r="G131" s="210">
        <v>3483</v>
      </c>
    </row>
    <row r="132" spans="1:7" s="163" customFormat="1" ht="22.15" customHeight="1">
      <c r="A132" s="194" t="s">
        <v>91</v>
      </c>
      <c r="B132" s="162" t="s">
        <v>92</v>
      </c>
      <c r="C132" s="173">
        <v>3857.2</v>
      </c>
      <c r="D132" s="181">
        <v>451000456</v>
      </c>
      <c r="E132" s="182">
        <v>45947</v>
      </c>
      <c r="F132" s="211">
        <v>3980</v>
      </c>
      <c r="G132" s="210">
        <v>3390</v>
      </c>
    </row>
    <row r="133" spans="1:7" s="163" customFormat="1" ht="22.15" customHeight="1">
      <c r="A133" s="194" t="s">
        <v>91</v>
      </c>
      <c r="B133" s="162" t="s">
        <v>92</v>
      </c>
      <c r="C133" s="173">
        <v>3931.65</v>
      </c>
      <c r="D133" s="181">
        <v>451000457</v>
      </c>
      <c r="E133" s="182">
        <v>45947</v>
      </c>
      <c r="F133" s="211">
        <v>3980</v>
      </c>
      <c r="G133" s="213">
        <v>3329.2003918110236</v>
      </c>
    </row>
    <row r="134" spans="1:7" s="163" customFormat="1" ht="22.15" customHeight="1">
      <c r="A134" s="194" t="s">
        <v>91</v>
      </c>
      <c r="B134" s="162" t="s">
        <v>92</v>
      </c>
      <c r="C134" s="173">
        <v>3846.45</v>
      </c>
      <c r="D134" s="181">
        <v>461000464</v>
      </c>
      <c r="E134" s="182">
        <v>45948</v>
      </c>
      <c r="F134" s="211">
        <v>3980</v>
      </c>
      <c r="G134" s="213">
        <v>3356.262553681785</v>
      </c>
    </row>
    <row r="135" spans="1:7" s="163" customFormat="1" ht="22.15" customHeight="1">
      <c r="A135" s="194" t="s">
        <v>91</v>
      </c>
      <c r="B135" s="162" t="s">
        <v>92</v>
      </c>
      <c r="C135" s="173">
        <v>3726.15</v>
      </c>
      <c r="D135" s="181">
        <v>451000458</v>
      </c>
      <c r="E135" s="182">
        <v>45949</v>
      </c>
      <c r="F135" s="211">
        <v>3950</v>
      </c>
      <c r="G135" s="213">
        <v>3305.9099830650216</v>
      </c>
    </row>
    <row r="136" spans="1:7" s="163" customFormat="1" ht="18.75">
      <c r="A136" s="194" t="s">
        <v>91</v>
      </c>
      <c r="B136" s="162" t="s">
        <v>92</v>
      </c>
      <c r="C136" s="173">
        <v>4080.9</v>
      </c>
      <c r="D136" s="181">
        <v>451000459</v>
      </c>
      <c r="E136" s="182">
        <v>45949</v>
      </c>
      <c r="F136" s="211">
        <v>3950</v>
      </c>
      <c r="G136" s="213">
        <v>3282.0664458865394</v>
      </c>
    </row>
    <row r="137" spans="1:7" s="163" customFormat="1" ht="18.75">
      <c r="A137" s="194" t="s">
        <v>91</v>
      </c>
      <c r="B137" s="162" t="s">
        <v>92</v>
      </c>
      <c r="C137" s="173">
        <v>4027.2</v>
      </c>
      <c r="D137" s="181">
        <v>461000465</v>
      </c>
      <c r="E137" s="182">
        <v>45949</v>
      </c>
      <c r="F137" s="211">
        <v>3950</v>
      </c>
      <c r="G137" s="213">
        <v>3332.541693216584</v>
      </c>
    </row>
    <row r="138" spans="1:7" s="163" customFormat="1" ht="18.75">
      <c r="A138" s="194" t="s">
        <v>91</v>
      </c>
      <c r="B138" s="162" t="s">
        <v>92</v>
      </c>
      <c r="C138" s="173">
        <v>3868.5</v>
      </c>
      <c r="D138" s="181">
        <v>451000460</v>
      </c>
      <c r="E138" s="182">
        <v>45950</v>
      </c>
      <c r="F138" s="211">
        <v>3950</v>
      </c>
      <c r="G138" s="213">
        <v>3364.6649935415562</v>
      </c>
    </row>
    <row r="139" spans="1:7" s="163" customFormat="1" ht="18.75">
      <c r="A139" s="194" t="s">
        <v>91</v>
      </c>
      <c r="B139" s="162" t="s">
        <v>92</v>
      </c>
      <c r="C139" s="173">
        <v>3959.6</v>
      </c>
      <c r="D139" s="181">
        <v>461000453</v>
      </c>
      <c r="E139" s="182" t="s">
        <v>94</v>
      </c>
      <c r="F139" s="211">
        <v>3950</v>
      </c>
      <c r="G139" s="213">
        <v>3358.666229787234</v>
      </c>
    </row>
    <row r="140" spans="1:7" s="163" customFormat="1" ht="18.75">
      <c r="A140" s="194" t="s">
        <v>91</v>
      </c>
      <c r="B140" s="162" t="s">
        <v>92</v>
      </c>
      <c r="C140" s="173">
        <v>4133.7</v>
      </c>
      <c r="D140" s="181">
        <v>461000466</v>
      </c>
      <c r="E140" s="182">
        <v>45951</v>
      </c>
      <c r="F140" s="211">
        <v>3980</v>
      </c>
      <c r="G140" s="213">
        <v>3288.2463388788806</v>
      </c>
    </row>
    <row r="141" spans="1:7" s="163" customFormat="1" ht="18.75">
      <c r="A141" s="194" t="s">
        <v>91</v>
      </c>
      <c r="B141" s="162" t="s">
        <v>92</v>
      </c>
      <c r="C141" s="173">
        <v>3950.25</v>
      </c>
      <c r="D141" s="181">
        <v>461000467</v>
      </c>
      <c r="E141" s="182">
        <v>45952</v>
      </c>
      <c r="F141" s="211">
        <v>3980</v>
      </c>
      <c r="G141" s="213">
        <v>3213.4291495495495</v>
      </c>
    </row>
    <row r="142" spans="1:7" s="163" customFormat="1" ht="18.75">
      <c r="A142" s="194" t="s">
        <v>91</v>
      </c>
      <c r="B142" s="162" t="s">
        <v>92</v>
      </c>
      <c r="C142" s="173">
        <v>4040.15</v>
      </c>
      <c r="D142" s="181">
        <v>451000461</v>
      </c>
      <c r="E142" s="182">
        <v>45952</v>
      </c>
      <c r="F142" s="211">
        <v>3980</v>
      </c>
      <c r="G142" s="213">
        <v>3235.7275145241365</v>
      </c>
    </row>
    <row r="143" spans="1:7" s="163" customFormat="1" ht="18.75">
      <c r="A143" s="194" t="s">
        <v>91</v>
      </c>
      <c r="B143" s="162" t="s">
        <v>92</v>
      </c>
      <c r="C143" s="173">
        <v>69.099999999999994</v>
      </c>
      <c r="D143" s="181">
        <v>451000463</v>
      </c>
      <c r="E143" s="182">
        <v>45953</v>
      </c>
      <c r="F143" s="211">
        <v>3950</v>
      </c>
      <c r="G143" s="213">
        <v>3362.056633032395</v>
      </c>
    </row>
    <row r="144" spans="1:7" s="163" customFormat="1" ht="18.75">
      <c r="A144" s="194" t="s">
        <v>91</v>
      </c>
      <c r="B144" s="162" t="s">
        <v>92</v>
      </c>
      <c r="C144" s="173">
        <v>3813.4</v>
      </c>
      <c r="D144" s="181">
        <v>451000462</v>
      </c>
      <c r="E144" s="182">
        <v>45953</v>
      </c>
      <c r="F144" s="211">
        <v>3950</v>
      </c>
      <c r="G144" s="213">
        <v>3126.6909449444147</v>
      </c>
    </row>
    <row r="145" spans="1:7" s="163" customFormat="1" ht="18.75">
      <c r="A145" s="194" t="s">
        <v>91</v>
      </c>
      <c r="B145" s="162" t="s">
        <v>92</v>
      </c>
      <c r="C145" s="173">
        <v>4019.25</v>
      </c>
      <c r="D145" s="181">
        <v>451000464</v>
      </c>
      <c r="E145" s="182">
        <v>45954</v>
      </c>
      <c r="F145" s="211">
        <v>3950</v>
      </c>
      <c r="G145" s="213">
        <v>3063.2493331918058</v>
      </c>
    </row>
    <row r="146" spans="1:7" s="163" customFormat="1" ht="18.75">
      <c r="A146" s="194" t="s">
        <v>91</v>
      </c>
      <c r="B146" s="162" t="s">
        <v>92</v>
      </c>
      <c r="C146" s="173">
        <v>4069.35</v>
      </c>
      <c r="D146" s="181">
        <v>461000468</v>
      </c>
      <c r="E146" s="182">
        <v>45957</v>
      </c>
      <c r="F146" s="211">
        <v>3950</v>
      </c>
      <c r="G146" s="213">
        <v>3126.9894396094246</v>
      </c>
    </row>
    <row r="147" spans="1:7" s="163" customFormat="1" ht="18.75">
      <c r="A147" s="194" t="s">
        <v>91</v>
      </c>
      <c r="B147" s="162" t="s">
        <v>92</v>
      </c>
      <c r="C147" s="173">
        <v>3786.55</v>
      </c>
      <c r="D147" s="181">
        <v>461000469</v>
      </c>
      <c r="E147" s="182">
        <v>45956</v>
      </c>
      <c r="F147" s="211">
        <v>3950</v>
      </c>
      <c r="G147" s="213">
        <v>3128.4641713134743</v>
      </c>
    </row>
    <row r="148" spans="1:7" s="163" customFormat="1" ht="18.75">
      <c r="A148" s="194" t="s">
        <v>91</v>
      </c>
      <c r="B148" s="162" t="s">
        <v>92</v>
      </c>
      <c r="C148" s="173">
        <v>4118.7</v>
      </c>
      <c r="D148" s="181">
        <v>451000465</v>
      </c>
      <c r="E148" s="182">
        <v>45957</v>
      </c>
      <c r="F148" s="211">
        <v>3950</v>
      </c>
      <c r="G148" s="213">
        <v>3118.1981459776239</v>
      </c>
    </row>
    <row r="149" spans="1:7" s="163" customFormat="1" ht="18.75">
      <c r="A149" s="194" t="s">
        <v>91</v>
      </c>
      <c r="B149" s="162" t="s">
        <v>92</v>
      </c>
      <c r="C149" s="173">
        <v>4082.1</v>
      </c>
      <c r="D149" s="181">
        <v>461000470</v>
      </c>
      <c r="E149" s="182">
        <v>45957</v>
      </c>
      <c r="F149" s="211">
        <v>3950</v>
      </c>
      <c r="G149" s="213">
        <v>3335.2902300063301</v>
      </c>
    </row>
    <row r="150" spans="1:7" s="163" customFormat="1" ht="18.75">
      <c r="A150" s="194" t="s">
        <v>91</v>
      </c>
      <c r="B150" s="162" t="s">
        <v>92</v>
      </c>
      <c r="C150" s="173">
        <v>4136.1499999999996</v>
      </c>
      <c r="D150" s="181">
        <v>451000466</v>
      </c>
      <c r="E150" s="182">
        <v>45958</v>
      </c>
      <c r="F150" s="211">
        <v>3950</v>
      </c>
      <c r="G150" s="213">
        <v>3337.203571880937</v>
      </c>
    </row>
    <row r="151" spans="1:7" s="163" customFormat="1" ht="18.75">
      <c r="A151" s="194" t="s">
        <v>95</v>
      </c>
      <c r="B151" s="162" t="s">
        <v>96</v>
      </c>
      <c r="C151" s="173">
        <v>4051.55</v>
      </c>
      <c r="D151" s="181">
        <v>451000012</v>
      </c>
      <c r="E151" s="182">
        <v>45941</v>
      </c>
      <c r="F151" s="211">
        <v>4450</v>
      </c>
      <c r="G151" s="210">
        <v>3642</v>
      </c>
    </row>
    <row r="152" spans="1:7" s="163" customFormat="1" ht="18.75">
      <c r="A152" s="194" t="s">
        <v>95</v>
      </c>
      <c r="B152" s="162" t="s">
        <v>96</v>
      </c>
      <c r="C152" s="173">
        <v>3824.75</v>
      </c>
      <c r="D152" s="181">
        <v>451000014</v>
      </c>
      <c r="E152" s="182">
        <v>45954</v>
      </c>
      <c r="F152" s="211">
        <v>4450</v>
      </c>
      <c r="G152" s="213">
        <v>2816.175008128319</v>
      </c>
    </row>
    <row r="153" spans="1:7" s="163" customFormat="1" ht="18.75">
      <c r="A153" s="194" t="s">
        <v>95</v>
      </c>
      <c r="B153" s="162" t="s">
        <v>96</v>
      </c>
      <c r="C153" s="173">
        <v>3741.9</v>
      </c>
      <c r="D153" s="181">
        <v>461000011</v>
      </c>
      <c r="E153" s="182">
        <v>45955</v>
      </c>
      <c r="F153" s="211">
        <v>4450</v>
      </c>
      <c r="G153" s="213">
        <v>2863.3859900000002</v>
      </c>
    </row>
    <row r="154" spans="1:7" s="163" customFormat="1" ht="18.75">
      <c r="A154" s="194" t="s">
        <v>95</v>
      </c>
      <c r="B154" s="162" t="s">
        <v>96</v>
      </c>
      <c r="C154" s="173">
        <v>4096.25</v>
      </c>
      <c r="D154" s="181">
        <v>461000012</v>
      </c>
      <c r="E154" s="182">
        <v>45957</v>
      </c>
      <c r="F154" s="211">
        <v>4450</v>
      </c>
      <c r="G154" s="213">
        <v>2751.9481485714286</v>
      </c>
    </row>
    <row r="155" spans="1:7" s="163" customFormat="1" ht="18.75">
      <c r="A155" s="233"/>
      <c r="B155" s="162" t="s">
        <v>102</v>
      </c>
      <c r="C155" s="234">
        <v>181.7</v>
      </c>
      <c r="D155" s="235"/>
      <c r="E155" s="236"/>
      <c r="F155" s="237">
        <v>3910.3384383520288</v>
      </c>
      <c r="G155" s="238">
        <v>3011.9959910279463</v>
      </c>
    </row>
    <row r="156" spans="1:7" s="166" customFormat="1">
      <c r="B156" s="7"/>
      <c r="C156" s="8">
        <f>SUM(C4:C155)</f>
        <v>529861.99000000034</v>
      </c>
      <c r="D156" s="9"/>
      <c r="E156" s="10"/>
      <c r="F156" s="128">
        <f>SUMPRODUCT($C$4:$C$155,F4:F155)/($C$156)</f>
        <v>3917.7718532640724</v>
      </c>
      <c r="G156" s="128">
        <f>SUMPRODUCT($C$4:$C$155,G4:G155)/($C$156)</f>
        <v>3026.7313486098519</v>
      </c>
    </row>
    <row r="157" spans="1:7" s="166" customFormat="1">
      <c r="B157" s="161"/>
      <c r="C157" s="161"/>
      <c r="D157" s="164"/>
      <c r="E157" s="164"/>
      <c r="F157" s="165"/>
      <c r="G157" s="129"/>
    </row>
    <row r="158" spans="1:7" s="167" customFormat="1">
      <c r="B158" s="207" t="s">
        <v>97</v>
      </c>
      <c r="C158" s="166"/>
      <c r="D158" s="166"/>
      <c r="E158" s="166"/>
      <c r="F158" s="165"/>
      <c r="G158" s="165"/>
    </row>
    <row r="159" spans="1:7" s="166" customFormat="1">
      <c r="B159" s="183" t="s">
        <v>101</v>
      </c>
      <c r="F159" s="165"/>
      <c r="G159" s="165"/>
    </row>
    <row r="160" spans="1:7" s="166" customFormat="1">
      <c r="B160" s="183" t="s">
        <v>100</v>
      </c>
      <c r="F160" s="165"/>
      <c r="G160" s="165"/>
    </row>
    <row r="161" spans="2:7">
      <c r="B161" s="183" t="s">
        <v>98</v>
      </c>
      <c r="C161" s="166"/>
      <c r="D161" s="166"/>
      <c r="E161" s="166"/>
      <c r="F161" s="165"/>
      <c r="G161" s="165"/>
    </row>
    <row r="162" spans="2:7">
      <c r="B162" s="183" t="s">
        <v>99</v>
      </c>
      <c r="C162" s="166"/>
      <c r="D162" s="166"/>
      <c r="E162" s="166"/>
      <c r="F162" s="165"/>
      <c r="G162" s="165"/>
    </row>
    <row r="163" spans="2:7">
      <c r="B163" s="166"/>
    </row>
    <row r="164" spans="2:7">
      <c r="B164" s="166"/>
    </row>
  </sheetData>
  <mergeCells count="2">
    <mergeCell ref="B1:G1"/>
    <mergeCell ref="A3:A4"/>
  </mergeCells>
  <pageMargins left="0.43307086614173229" right="0.23622047244094491" top="0.74803149606299213" bottom="0.74803149606299213" header="0.31496062992125984" footer="0.31496062992125984"/>
  <pageSetup paperSize="268" scale="32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660 CD</vt:lpstr>
      <vt:lpstr>660 GCV DETAILS</vt:lpstr>
      <vt:lpstr>'660 CD'!Print_Area</vt:lpstr>
      <vt:lpstr>'660 GCV DETAILS'!Print_Area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BODADE</dc:creator>
  <cp:lastModifiedBy>Bhusawal47</cp:lastModifiedBy>
  <cp:revision/>
  <cp:lastPrinted>2025-09-10T10:02:11Z</cp:lastPrinted>
  <dcterms:created xsi:type="dcterms:W3CDTF">2006-09-16T00:00:00Z</dcterms:created>
  <dcterms:modified xsi:type="dcterms:W3CDTF">2025-12-17T11:52:40Z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DF25E0243B79489CA7B2F4AD9065D6C7_12</vt:lpwstr>
  </property>
  <property fmtid="{D5CDD505-2E9C-101B-9397-08002B2CF9AE}" pid="3" name="KSOProductBuildVer">
    <vt:lpwstr>1033-12.2.0.13085</vt:lpwstr>
  </property>
</Properties>
</file>